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nia Smith\Leveraged Support\FY27\"/>
    </mc:Choice>
  </mc:AlternateContent>
  <xr:revisionPtr revIDLastSave="0" documentId="8_{BE226A33-3D70-4BC1-9275-1ED7415BB7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NAL FORM" sheetId="2" r:id="rId1"/>
    <sheet name="DATA" sheetId="1" r:id="rId2"/>
    <sheet name="Sheet1" sheetId="3" state="hidden" r:id="rId3"/>
  </sheets>
  <definedNames>
    <definedName name="_xlnm.Print_Area" localSheetId="1">DATA!$A$1:$D$64</definedName>
    <definedName name="_xlnm.Print_Area" localSheetId="0">'FINAL FORM'!$A$1:$D$66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2" l="1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B22" i="1"/>
  <c r="B55" i="1"/>
  <c r="C58" i="2" s="1"/>
  <c r="B54" i="2"/>
  <c r="B51" i="2"/>
  <c r="B52" i="2"/>
  <c r="B53" i="2"/>
  <c r="B45" i="2"/>
  <c r="B46" i="2"/>
  <c r="B47" i="2"/>
  <c r="B48" i="2"/>
  <c r="B49" i="2"/>
  <c r="B50" i="2"/>
  <c r="A3" i="2"/>
  <c r="A2" i="2"/>
  <c r="B13" i="2"/>
  <c r="B32" i="2"/>
  <c r="B22" i="2"/>
  <c r="B23" i="2"/>
  <c r="C22" i="2"/>
  <c r="C23" i="2"/>
  <c r="B41" i="2"/>
  <c r="B42" i="2"/>
  <c r="B43" i="2"/>
  <c r="B44" i="2"/>
  <c r="C19" i="2"/>
  <c r="C20" i="2"/>
  <c r="C21" i="2"/>
  <c r="B19" i="2"/>
  <c r="B20" i="2"/>
  <c r="B21" i="2"/>
  <c r="B33" i="2"/>
  <c r="C31" i="2"/>
  <c r="C13" i="2"/>
  <c r="B14" i="2"/>
  <c r="B15" i="2"/>
  <c r="B16" i="2"/>
  <c r="B17" i="2"/>
  <c r="B18" i="2"/>
  <c r="B24" i="2"/>
  <c r="C14" i="2"/>
  <c r="C15" i="2"/>
  <c r="C16" i="2"/>
  <c r="C17" i="2"/>
  <c r="C18" i="2"/>
  <c r="C24" i="2"/>
  <c r="B31" i="2"/>
  <c r="B34" i="2"/>
  <c r="B35" i="2"/>
  <c r="B36" i="2"/>
  <c r="B37" i="2"/>
  <c r="B38" i="2"/>
  <c r="B39" i="2"/>
  <c r="B40" i="2"/>
  <c r="B55" i="2"/>
  <c r="B58" i="1" l="1"/>
  <c r="C62" i="2" s="1"/>
  <c r="C26" i="2"/>
  <c r="L81" i="3" l="1"/>
  <c r="K81" i="3"/>
  <c r="M81" i="3" s="1"/>
  <c r="O81" i="3" s="1"/>
  <c r="C75" i="3"/>
  <c r="C71" i="3"/>
  <c r="C66" i="3"/>
  <c r="C54" i="3"/>
  <c r="C46" i="3"/>
  <c r="C32" i="3"/>
  <c r="C24" i="3"/>
  <c r="C18" i="3"/>
  <c r="C14" i="3"/>
  <c r="G6" i="3"/>
  <c r="I6" i="3" s="1"/>
  <c r="G9" i="3" s="1"/>
  <c r="I9" i="3" s="1"/>
  <c r="G12" i="3" s="1"/>
  <c r="I12" i="3" s="1"/>
  <c r="G17" i="3" s="1"/>
  <c r="I17" i="3" s="1"/>
  <c r="G21" i="3" s="1"/>
  <c r="I21" i="3" s="1"/>
  <c r="G27" i="3" l="1"/>
  <c r="I27" i="3" s="1"/>
  <c r="G35" i="3" s="1"/>
  <c r="I35" i="3" s="1"/>
  <c r="G49" i="3" s="1"/>
  <c r="I49" i="3" s="1"/>
  <c r="G57" i="3" s="1"/>
  <c r="I57" i="3" s="1"/>
  <c r="G69" i="3" s="1"/>
  <c r="I69" i="3" s="1"/>
  <c r="G74" i="3" s="1"/>
  <c r="I74" i="3" s="1"/>
  <c r="G78" i="3" s="1"/>
  <c r="C89" i="3"/>
</calcChain>
</file>

<file path=xl/sharedStrings.xml><?xml version="1.0" encoding="utf-8"?>
<sst xmlns="http://schemas.openxmlformats.org/spreadsheetml/2006/main" count="138" uniqueCount="99">
  <si>
    <t xml:space="preserve">_ _ _ _ _ _ _ _ _ _ _ _ _ _ </t>
  </si>
  <si>
    <t>EXPENDITURES</t>
  </si>
  <si>
    <t>REVENUES</t>
  </si>
  <si>
    <t xml:space="preserve"> </t>
  </si>
  <si>
    <t>ACCOUNT NAME</t>
  </si>
  <si>
    <t>Funding</t>
  </si>
  <si>
    <t>Running Total for unit 3252</t>
  </si>
  <si>
    <t>Expended</t>
  </si>
  <si>
    <t xml:space="preserve">Remaining </t>
  </si>
  <si>
    <t>FY07</t>
  </si>
  <si>
    <t>MPP</t>
  </si>
  <si>
    <t>FY08</t>
  </si>
  <si>
    <t>FY09</t>
  </si>
  <si>
    <t>South Cove</t>
  </si>
  <si>
    <t>IBIS Cove</t>
  </si>
  <si>
    <t>FY10</t>
  </si>
  <si>
    <t>FY11</t>
  </si>
  <si>
    <t>Jupiter Ridge</t>
  </si>
  <si>
    <t>FY12</t>
  </si>
  <si>
    <t>Lwlp/Johns Isl</t>
  </si>
  <si>
    <t>Lake Wyman</t>
  </si>
  <si>
    <t>Fullerton Island</t>
  </si>
  <si>
    <t>Grassy Flats</t>
  </si>
  <si>
    <t>Bryant Pk Wetland</t>
  </si>
  <si>
    <t>FY13</t>
  </si>
  <si>
    <t xml:space="preserve">Bryant Park Wetland </t>
  </si>
  <si>
    <t>Turtle Cove</t>
  </si>
  <si>
    <t>Jewel Cove</t>
  </si>
  <si>
    <t>Bryant Park Living</t>
  </si>
  <si>
    <t>Palm Beach Living</t>
  </si>
  <si>
    <t>FY14</t>
  </si>
  <si>
    <t>FY15</t>
  </si>
  <si>
    <t>Lwlp/Monitoring</t>
  </si>
  <si>
    <t>Bryant Park Wetland</t>
  </si>
  <si>
    <t>WPB Living</t>
  </si>
  <si>
    <t>FY16</t>
  </si>
  <si>
    <t>Bingham Island</t>
  </si>
  <si>
    <t>Phil Foster Dock</t>
  </si>
  <si>
    <t>FY17</t>
  </si>
  <si>
    <t>FPL Living Shoreline</t>
  </si>
  <si>
    <t>FY18</t>
  </si>
  <si>
    <t>Tarpon Cove</t>
  </si>
  <si>
    <t>FY18 Budget currently at 366,336; will be adjust up during balance brought forward</t>
  </si>
  <si>
    <t>LWL Monitoring</t>
  </si>
  <si>
    <t>inc</t>
  </si>
  <si>
    <t>dec</t>
  </si>
  <si>
    <t>Phil Foster Floating Dock</t>
  </si>
  <si>
    <t>LWL Living Shorelines</t>
  </si>
  <si>
    <t>Bonefish Cove</t>
  </si>
  <si>
    <t>TOTAL REVENUE/SOURCE OF FUNDS</t>
  </si>
  <si>
    <t>BUDGET DOCUMENT</t>
  </si>
  <si>
    <t xml:space="preserve">TOTAL EXPENSES </t>
  </si>
  <si>
    <t>TOTAL REVENUES</t>
  </si>
  <si>
    <t>REVENUE/SOURCES OF FUNDS</t>
  </si>
  <si>
    <t xml:space="preserve">Program Fees </t>
  </si>
  <si>
    <t xml:space="preserve">Grants </t>
  </si>
  <si>
    <t xml:space="preserve">Donations/Contributions </t>
  </si>
  <si>
    <t xml:space="preserve">Investment Income </t>
  </si>
  <si>
    <t>Contractual Services</t>
  </si>
  <si>
    <t xml:space="preserve">Travel </t>
  </si>
  <si>
    <t xml:space="preserve">Marketing &amp; Advertising </t>
  </si>
  <si>
    <t xml:space="preserve">Programs </t>
  </si>
  <si>
    <t xml:space="preserve">Contingency </t>
  </si>
  <si>
    <t xml:space="preserve">NET FISCAL IMPACT </t>
  </si>
  <si>
    <t>_ _ _ _ _ _ _ _ _ _ _ _ _ _ _ _ _ _ _ _ _ _ _</t>
  </si>
  <si>
    <t xml:space="preserve">Extra Line </t>
  </si>
  <si>
    <t xml:space="preserve">Sales </t>
  </si>
  <si>
    <t xml:space="preserve">Membership Fees </t>
  </si>
  <si>
    <t xml:space="preserve">Other Income </t>
  </si>
  <si>
    <t>Salaries</t>
  </si>
  <si>
    <t>TYPE ORGANIZATION NAME HERE</t>
  </si>
  <si>
    <t xml:space="preserve">Equipment </t>
  </si>
  <si>
    <t xml:space="preserve">Rent </t>
  </si>
  <si>
    <t xml:space="preserve">Utilities </t>
  </si>
  <si>
    <t xml:space="preserve">Other Expenses </t>
  </si>
  <si>
    <t>TOTAL EXPENSES</t>
  </si>
  <si>
    <t xml:space="preserve">    PROJECT BUDGET DOCUMENT</t>
  </si>
  <si>
    <t xml:space="preserve">Proposed Budget </t>
  </si>
  <si>
    <t>PROPOSED BUDGET</t>
  </si>
  <si>
    <t>TYPE PROJECT/PROGRAM NAME HERE</t>
  </si>
  <si>
    <t xml:space="preserve">Interest </t>
  </si>
  <si>
    <t xml:space="preserve">Management Fees </t>
  </si>
  <si>
    <t xml:space="preserve">Fundraisers </t>
  </si>
  <si>
    <t xml:space="preserve">Administration </t>
  </si>
  <si>
    <t xml:space="preserve">Fringe Benefits </t>
  </si>
  <si>
    <t xml:space="preserve">Postage </t>
  </si>
  <si>
    <t>Memberships Dues &amp; Subscriptions</t>
  </si>
  <si>
    <t xml:space="preserve">Phone &amp; Data </t>
  </si>
  <si>
    <t xml:space="preserve">Staff Training </t>
  </si>
  <si>
    <t xml:space="preserve">Legal </t>
  </si>
  <si>
    <t xml:space="preserve">Professional Development </t>
  </si>
  <si>
    <t xml:space="preserve">Bank Fees </t>
  </si>
  <si>
    <t xml:space="preserve">Professional Services </t>
  </si>
  <si>
    <t xml:space="preserve">Supplies &amp; Materials </t>
  </si>
  <si>
    <t xml:space="preserve">IT &amp; Technology </t>
  </si>
  <si>
    <t xml:space="preserve">Entertainment </t>
  </si>
  <si>
    <t xml:space="preserve">Special Events </t>
  </si>
  <si>
    <t xml:space="preserve">Conferences </t>
  </si>
  <si>
    <t>Leveraged Support FY27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</si>
</sst>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b/>
      <sz val="24"/>
      <name val="Times New Roman"/>
      <family val="1"/>
    </font>
    <font>
      <b/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Times New Roman"/>
      <family val="1"/>
    </font>
    <font>
      <sz val="10"/>
      <name val="Arial"/>
      <family val="2"/>
    </font>
    <font>
      <sz val="10"/>
      <color rgb="FF0000FF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9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>
      <alignment vertical="top"/>
    </xf>
    <xf numFmtId="4" fontId="13" fillId="2" borderId="0" applyFont="0" applyFill="0" applyBorder="0" applyAlignment="0" applyProtection="0"/>
    <xf numFmtId="3" fontId="13" fillId="2" borderId="0" applyFont="0" applyFill="0" applyBorder="0" applyAlignment="0" applyProtection="0"/>
    <xf numFmtId="5" fontId="13" fillId="2" borderId="0" applyFont="0" applyFill="0" applyBorder="0" applyAlignment="0" applyProtection="0"/>
    <xf numFmtId="0" fontId="13" fillId="2" borderId="0" applyFont="0" applyFill="0" applyBorder="0" applyAlignment="0" applyProtection="0"/>
    <xf numFmtId="2" fontId="13" fillId="2" borderId="0" applyFont="0" applyFill="0" applyBorder="0" applyAlignment="0" applyProtection="0"/>
    <xf numFmtId="0" fontId="3" fillId="2" borderId="0" applyFont="0" applyFill="0" applyBorder="0" applyAlignment="0" applyProtection="0"/>
    <xf numFmtId="0" fontId="4" fillId="2" borderId="0" applyFont="0" applyFill="0" applyBorder="0" applyAlignment="0" applyProtection="0"/>
    <xf numFmtId="0" fontId="13" fillId="2" borderId="0" applyFont="0" applyFill="0" applyBorder="0" applyAlignment="0" applyProtection="0"/>
    <xf numFmtId="0" fontId="2" fillId="0" borderId="0"/>
    <xf numFmtId="0" fontId="13" fillId="0" borderId="0">
      <alignment vertical="top"/>
    </xf>
    <xf numFmtId="0" fontId="1" fillId="0" borderId="0"/>
    <xf numFmtId="44" fontId="16" fillId="0" borderId="0" applyFont="0" applyFill="0" applyBorder="0" applyAlignment="0" applyProtection="0"/>
  </cellStyleXfs>
  <cellXfs count="64">
    <xf numFmtId="0" fontId="0" fillId="2" borderId="0" xfId="0" applyFill="1" applyAlignment="1"/>
    <xf numFmtId="4" fontId="0" fillId="2" borderId="0" xfId="0" applyNumberFormat="1" applyFill="1" applyAlignment="1"/>
    <xf numFmtId="3" fontId="0" fillId="2" borderId="0" xfId="0" applyNumberFormat="1" applyFill="1" applyAlignment="1"/>
    <xf numFmtId="3" fontId="0" fillId="2" borderId="1" xfId="0" applyNumberFormat="1" applyFill="1" applyBorder="1" applyAlignment="1"/>
    <xf numFmtId="4" fontId="6" fillId="2" borderId="0" xfId="0" applyNumberFormat="1" applyFont="1" applyFill="1" applyAlignment="1"/>
    <xf numFmtId="3" fontId="7" fillId="2" borderId="0" xfId="0" applyNumberFormat="1" applyFont="1" applyFill="1" applyAlignment="1"/>
    <xf numFmtId="3" fontId="9" fillId="2" borderId="0" xfId="0" applyNumberFormat="1" applyFont="1" applyFill="1" applyAlignment="1"/>
    <xf numFmtId="0" fontId="9" fillId="2" borderId="0" xfId="0" applyFont="1" applyFill="1" applyAlignment="1"/>
    <xf numFmtId="3" fontId="10" fillId="2" borderId="0" xfId="0" applyNumberFormat="1" applyFont="1" applyFill="1" applyAlignment="1"/>
    <xf numFmtId="0" fontId="9" fillId="2" borderId="1" xfId="0" applyFont="1" applyFill="1" applyBorder="1" applyAlignment="1"/>
    <xf numFmtId="3" fontId="7" fillId="2" borderId="7" xfId="0" applyNumberFormat="1" applyFont="1" applyFill="1" applyBorder="1" applyAlignment="1"/>
    <xf numFmtId="0" fontId="7" fillId="2" borderId="3" xfId="0" applyFont="1" applyFill="1" applyBorder="1" applyAlignment="1"/>
    <xf numFmtId="3" fontId="11" fillId="2" borderId="0" xfId="0" applyNumberFormat="1" applyFont="1" applyFill="1" applyAlignment="1"/>
    <xf numFmtId="3" fontId="7" fillId="2" borderId="4" xfId="0" applyNumberFormat="1" applyFont="1" applyFill="1" applyBorder="1" applyAlignment="1"/>
    <xf numFmtId="0" fontId="7" fillId="2" borderId="5" xfId="0" applyFont="1" applyFill="1" applyBorder="1" applyAlignment="1"/>
    <xf numFmtId="0" fontId="12" fillId="2" borderId="0" xfId="0" applyFont="1" applyFill="1" applyAlignment="1"/>
    <xf numFmtId="3" fontId="7" fillId="2" borderId="5" xfId="0" applyNumberFormat="1" applyFont="1" applyFill="1" applyBorder="1" applyAlignment="1"/>
    <xf numFmtId="3" fontId="7" fillId="2" borderId="6" xfId="0" applyNumberFormat="1" applyFont="1" applyFill="1" applyBorder="1" applyAlignment="1"/>
    <xf numFmtId="0" fontId="7" fillId="2" borderId="1" xfId="0" applyFont="1" applyFill="1" applyBorder="1" applyAlignment="1"/>
    <xf numFmtId="0" fontId="9" fillId="2" borderId="1" xfId="0" applyFont="1" applyFill="1" applyBorder="1" applyAlignment="1">
      <alignment horizontal="center"/>
    </xf>
    <xf numFmtId="0" fontId="12" fillId="2" borderId="0" xfId="0" applyFont="1" applyFill="1" applyAlignment="1">
      <alignment horizontal="left"/>
    </xf>
    <xf numFmtId="3" fontId="0" fillId="2" borderId="4" xfId="0" applyNumberFormat="1" applyFill="1" applyBorder="1" applyAlignment="1"/>
    <xf numFmtId="0" fontId="9" fillId="2" borderId="0" xfId="0" applyFont="1" applyFill="1" applyAlignment="1">
      <alignment horizontal="centerContinuous"/>
    </xf>
    <xf numFmtId="0" fontId="0" fillId="2" borderId="0" xfId="0" applyFill="1" applyAlignment="1">
      <alignment horizontal="centerContinuous"/>
    </xf>
    <xf numFmtId="37" fontId="7" fillId="2" borderId="0" xfId="0" applyNumberFormat="1" applyFont="1" applyFill="1" applyAlignment="1"/>
    <xf numFmtId="4" fontId="12" fillId="2" borderId="0" xfId="0" applyNumberFormat="1" applyFont="1" applyFill="1" applyAlignment="1">
      <alignment horizontal="centerContinuous"/>
    </xf>
    <xf numFmtId="0" fontId="13" fillId="2" borderId="0" xfId="0" applyFont="1" applyFill="1" applyAlignment="1"/>
    <xf numFmtId="0" fontId="0" fillId="0" borderId="0" xfId="0" applyAlignment="1"/>
    <xf numFmtId="0" fontId="13" fillId="4" borderId="0" xfId="0" applyFont="1" applyFill="1" applyAlignment="1"/>
    <xf numFmtId="0" fontId="0" fillId="4" borderId="0" xfId="0" applyFill="1" applyAlignment="1"/>
    <xf numFmtId="0" fontId="0" fillId="3" borderId="0" xfId="0" applyFill="1" applyAlignment="1"/>
    <xf numFmtId="37" fontId="14" fillId="3" borderId="0" xfId="0" applyNumberFormat="1" applyFont="1" applyFill="1" applyAlignment="1">
      <alignment horizontal="right"/>
    </xf>
    <xf numFmtId="3" fontId="13" fillId="4" borderId="0" xfId="0" applyNumberFormat="1" applyFont="1" applyFill="1" applyAlignment="1"/>
    <xf numFmtId="37" fontId="13" fillId="4" borderId="0" xfId="0" applyNumberFormat="1" applyFont="1" applyFill="1" applyAlignment="1">
      <alignment horizontal="right"/>
    </xf>
    <xf numFmtId="0" fontId="13" fillId="0" borderId="0" xfId="0" applyFont="1" applyAlignment="1"/>
    <xf numFmtId="0" fontId="0" fillId="0" borderId="0" xfId="0" applyAlignment="1">
      <alignment wrapText="1"/>
    </xf>
    <xf numFmtId="0" fontId="15" fillId="0" borderId="0" xfId="0" applyFont="1" applyAlignment="1"/>
    <xf numFmtId="41" fontId="0" fillId="5" borderId="0" xfId="0" applyNumberFormat="1" applyFill="1" applyAlignment="1"/>
    <xf numFmtId="41" fontId="0" fillId="0" borderId="0" xfId="0" applyNumberFormat="1" applyAlignment="1"/>
    <xf numFmtId="41" fontId="0" fillId="0" borderId="0" xfId="0" applyNumberFormat="1" applyAlignment="1">
      <alignment horizontal="left"/>
    </xf>
    <xf numFmtId="43" fontId="0" fillId="0" borderId="0" xfId="0" applyNumberFormat="1" applyAlignment="1"/>
    <xf numFmtId="4" fontId="0" fillId="2" borderId="0" xfId="1" applyFont="1" applyFill="1" applyAlignment="1"/>
    <xf numFmtId="37" fontId="0" fillId="2" borderId="0" xfId="0" applyNumberFormat="1" applyFill="1" applyAlignment="1"/>
    <xf numFmtId="4" fontId="0" fillId="0" borderId="0" xfId="1" applyFont="1" applyFill="1" applyAlignment="1"/>
    <xf numFmtId="0" fontId="7" fillId="2" borderId="0" xfId="0" applyFont="1" applyFill="1" applyAlignment="1"/>
    <xf numFmtId="3" fontId="4" fillId="2" borderId="0" xfId="0" applyNumberFormat="1" applyFont="1" applyFill="1" applyAlignment="1"/>
    <xf numFmtId="0" fontId="6" fillId="2" borderId="0" xfId="0" applyFont="1" applyFill="1" applyAlignment="1"/>
    <xf numFmtId="0" fontId="6" fillId="4" borderId="0" xfId="0" applyFont="1" applyFill="1" applyAlignment="1"/>
    <xf numFmtId="37" fontId="14" fillId="0" borderId="0" xfId="0" applyNumberFormat="1" applyFont="1" applyAlignment="1">
      <alignment horizontal="right"/>
    </xf>
    <xf numFmtId="0" fontId="9" fillId="2" borderId="1" xfId="0" applyFont="1" applyFill="1" applyBorder="1" applyAlignment="1">
      <alignment horizontal="center" wrapText="1"/>
    </xf>
    <xf numFmtId="3" fontId="13" fillId="4" borderId="0" xfId="2" applyFont="1" applyFill="1" applyBorder="1"/>
    <xf numFmtId="3" fontId="7" fillId="2" borderId="2" xfId="0" applyNumberFormat="1" applyFont="1" applyFill="1" applyBorder="1" applyAlignment="1"/>
    <xf numFmtId="0" fontId="7" fillId="2" borderId="2" xfId="0" applyFont="1" applyFill="1" applyBorder="1" applyAlignment="1"/>
    <xf numFmtId="0" fontId="6" fillId="2" borderId="8" xfId="0" applyFont="1" applyFill="1" applyBorder="1" applyAlignment="1">
      <alignment horizontal="right"/>
    </xf>
    <xf numFmtId="0" fontId="6" fillId="2" borderId="0" xfId="0" applyFont="1" applyFill="1" applyAlignment="1">
      <alignment horizontal="right"/>
    </xf>
    <xf numFmtId="0" fontId="13" fillId="6" borderId="8" xfId="0" applyFont="1" applyFill="1" applyBorder="1" applyAlignment="1"/>
    <xf numFmtId="37" fontId="14" fillId="6" borderId="8" xfId="0" applyNumberFormat="1" applyFont="1" applyFill="1" applyBorder="1" applyAlignment="1">
      <alignment horizontal="right"/>
    </xf>
    <xf numFmtId="37" fontId="14" fillId="5" borderId="8" xfId="0" applyNumberFormat="1" applyFont="1" applyFill="1" applyBorder="1" applyAlignment="1">
      <alignment horizontal="right"/>
    </xf>
    <xf numFmtId="0" fontId="13" fillId="5" borderId="8" xfId="0" applyFont="1" applyFill="1" applyBorder="1" applyAlignment="1"/>
    <xf numFmtId="44" fontId="7" fillId="2" borderId="0" xfId="12" applyFont="1" applyFill="1" applyAlignment="1">
      <alignment horizontal="right"/>
    </xf>
    <xf numFmtId="44" fontId="7" fillId="2" borderId="1" xfId="12" applyFont="1" applyFill="1" applyBorder="1" applyAlignment="1">
      <alignment horizontal="right"/>
    </xf>
    <xf numFmtId="44" fontId="9" fillId="2" borderId="0" xfId="12" applyFont="1" applyFill="1" applyAlignment="1"/>
    <xf numFmtId="44" fontId="9" fillId="2" borderId="0" xfId="12" applyFont="1" applyFill="1" applyAlignment="1">
      <alignment horizontal="right"/>
    </xf>
    <xf numFmtId="0" fontId="8" fillId="2" borderId="0" xfId="0" applyFont="1" applyFill="1" applyAlignment="1">
      <alignment horizontal="center"/>
    </xf>
  </cellXfs>
  <cellStyles count="13">
    <cellStyle name="Comma" xfId="1" builtinId="3"/>
    <cellStyle name="Comma0" xfId="2" xr:uid="{00000000-0005-0000-0000-000001000000}"/>
    <cellStyle name="Currency" xfId="12" builtinId="4"/>
    <cellStyle name="Currency0" xfId="3" xr:uid="{00000000-0005-0000-0000-000002000000}"/>
    <cellStyle name="Date" xfId="4" xr:uid="{00000000-0005-0000-0000-000003000000}"/>
    <cellStyle name="Fixed" xfId="5" xr:uid="{00000000-0005-0000-0000-000004000000}"/>
    <cellStyle name="Heading 1" xfId="6" builtinId="16" customBuiltin="1"/>
    <cellStyle name="Heading 2" xfId="7" builtinId="17" customBuiltin="1"/>
    <cellStyle name="Normal" xfId="0" builtinId="0"/>
    <cellStyle name="Normal 2" xfId="9" xr:uid="{00000000-0005-0000-0000-000008000000}"/>
    <cellStyle name="Normal 3" xfId="11" xr:uid="{00000000-0005-0000-0000-000009000000}"/>
    <cellStyle name="Normal 4" xfId="10" xr:uid="{00000000-0005-0000-0000-00000A000000}"/>
    <cellStyle name="Total" xfId="8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CC"/>
      <color rgb="FF0000FF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209550</xdr:colOff>
      <xdr:row>8</xdr:row>
      <xdr:rowOff>66675</xdr:rowOff>
    </xdr:from>
    <xdr:to>
      <xdr:col>13</xdr:col>
      <xdr:colOff>29231</xdr:colOff>
      <xdr:row>13</xdr:row>
      <xdr:rowOff>38099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7F1E5CE-9950-4808-B3F3-6DF7A220A8D6}"/>
            </a:ext>
          </a:extLst>
        </xdr:cNvPr>
        <xdr:cNvSpPr txBox="1"/>
      </xdr:nvSpPr>
      <xdr:spPr>
        <a:xfrm>
          <a:off x="5934075" y="2047875"/>
          <a:ext cx="4353581" cy="9715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NOTE:</a:t>
          </a:r>
          <a:endParaRPr lang="en-US" sz="1400" baseline="0"/>
        </a:p>
        <a:p>
          <a:r>
            <a:rPr lang="en-US" sz="1800" b="1" baseline="0">
              <a:solidFill>
                <a:srgbClr val="FF0000"/>
              </a:solidFill>
            </a:rPr>
            <a:t>DO NOT MAKE ANY CHANGES ON THIS TAB. PROCEED TO 2nd TAB.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0</xdr:rowOff>
    </xdr:from>
    <xdr:to>
      <xdr:col>13</xdr:col>
      <xdr:colOff>568325</xdr:colOff>
      <xdr:row>17</xdr:row>
      <xdr:rowOff>95250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A12113C-273B-4E67-905A-5F01BFB41446}"/>
            </a:ext>
          </a:extLst>
        </xdr:cNvPr>
        <xdr:cNvSpPr txBox="1"/>
      </xdr:nvSpPr>
      <xdr:spPr>
        <a:xfrm>
          <a:off x="5133975" y="1295400"/>
          <a:ext cx="5445125" cy="1552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NOTE:</a:t>
          </a:r>
          <a:r>
            <a:rPr lang="en-US" sz="1100" b="1" baseline="0"/>
            <a:t> </a:t>
          </a:r>
          <a:r>
            <a:rPr lang="en-US" sz="1100" baseline="0"/>
            <a:t>Only complete the highlighted sections on this sheet. All information and data you enter here, will automatically populate to the first tab.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You may change the highlighted category names, if necessary, to match your organizational accounting names. </a:t>
          </a:r>
          <a:endParaRPr lang="en-US" sz="1100" baseline="0"/>
        </a:p>
        <a:p>
          <a:endParaRPr lang="en-US" sz="1100" baseline="0"/>
        </a:p>
        <a:p>
          <a:r>
            <a:rPr lang="en-US" sz="2000" b="1" baseline="0">
              <a:solidFill>
                <a:srgbClr val="FF0000"/>
              </a:solidFill>
            </a:rPr>
            <a:t>DO NOT MAKE ANY CHANGES ON THE FIRST </a:t>
          </a:r>
        </a:p>
        <a:p>
          <a:r>
            <a:rPr lang="en-US" sz="2000" b="1" baseline="0">
              <a:solidFill>
                <a:srgbClr val="FF0000"/>
              </a:solidFill>
            </a:rPr>
            <a:t>TAB LABELED "FINAL FORM".  </a:t>
          </a:r>
          <a:endParaRPr lang="en-US" sz="20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108"/>
  <sheetViews>
    <sheetView tabSelected="1" view="pageBreakPreview" topLeftCell="A18" zoomScale="75" zoomScaleNormal="75" zoomScaleSheetLayoutView="75" workbookViewId="0">
      <selection activeCell="B1" sqref="B1:C1"/>
    </sheetView>
  </sheetViews>
  <sheetFormatPr defaultColWidth="9.140625" defaultRowHeight="12.75" x14ac:dyDescent="0.2"/>
  <cols>
    <col min="1" max="1" width="2.42578125" style="2" customWidth="1"/>
    <col min="2" max="2" width="45.42578125" style="2" customWidth="1"/>
    <col min="3" max="3" width="23.42578125" style="2" customWidth="1"/>
    <col min="4" max="4" width="3" style="2" customWidth="1"/>
    <col min="5" max="5" width="2.42578125" style="2" customWidth="1"/>
    <col min="6" max="6" width="9.140625" style="2"/>
    <col min="7" max="8" width="11.140625" style="2" bestFit="1" customWidth="1"/>
    <col min="9" max="16384" width="9.140625" style="2"/>
  </cols>
  <sheetData>
    <row r="1" spans="1:249" ht="30" x14ac:dyDescent="0.4">
      <c r="A1" s="5"/>
      <c r="B1" s="63" t="s">
        <v>98</v>
      </c>
      <c r="C1" s="63"/>
      <c r="D1" s="5"/>
      <c r="E1" s="5"/>
    </row>
    <row r="2" spans="1:249" ht="15.75" x14ac:dyDescent="0.25">
      <c r="A2" s="22" t="str">
        <f>DATA!A1</f>
        <v>TYPE ORGANIZATION NAME HERE</v>
      </c>
      <c r="B2" s="23"/>
      <c r="C2" s="23"/>
      <c r="D2" s="23"/>
      <c r="E2"/>
      <c r="F2"/>
      <c r="G2"/>
      <c r="H2"/>
      <c r="I2"/>
      <c r="J2"/>
      <c r="K2"/>
      <c r="L2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</row>
    <row r="3" spans="1:249" ht="15.75" x14ac:dyDescent="0.25">
      <c r="A3" s="22" t="str">
        <f>DATA!A2</f>
        <v>TYPE PROJECT/PROGRAM NAME HERE</v>
      </c>
      <c r="B3" s="23"/>
      <c r="C3" s="23"/>
      <c r="D3" s="23"/>
      <c r="E3"/>
      <c r="F3"/>
      <c r="G3"/>
      <c r="H3"/>
      <c r="I3"/>
      <c r="J3"/>
      <c r="K3"/>
      <c r="L3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</row>
    <row r="4" spans="1:249" ht="15.75" x14ac:dyDescent="0.25">
      <c r="A4" s="22" t="s">
        <v>76</v>
      </c>
      <c r="B4" s="23"/>
      <c r="C4" s="23"/>
      <c r="D4" s="23"/>
      <c r="E4"/>
      <c r="F4"/>
      <c r="G4"/>
      <c r="H4"/>
      <c r="I4"/>
      <c r="J4"/>
      <c r="K4"/>
      <c r="L4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</row>
    <row r="5" spans="1:249" ht="15.75" x14ac:dyDescent="0.25">
      <c r="A5" s="6"/>
      <c r="B5" s="7"/>
      <c r="C5" s="7"/>
      <c r="D5" s="6"/>
      <c r="E5" s="6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</row>
    <row r="6" spans="1:249" customFormat="1" ht="15.75" x14ac:dyDescent="0.25">
      <c r="A6" s="25"/>
      <c r="B6" s="23"/>
      <c r="C6" s="23"/>
      <c r="D6" s="23"/>
    </row>
    <row r="7" spans="1:249" customFormat="1" ht="15.75" x14ac:dyDescent="0.25">
      <c r="A7" s="6"/>
      <c r="B7" s="6"/>
      <c r="C7" s="7"/>
      <c r="D7" s="6"/>
      <c r="E7" s="6"/>
    </row>
    <row r="8" spans="1:249" customFormat="1" ht="31.5" x14ac:dyDescent="0.25">
      <c r="A8" s="3"/>
      <c r="B8" s="19" t="s">
        <v>4</v>
      </c>
      <c r="C8" s="49" t="s">
        <v>78</v>
      </c>
      <c r="D8" s="9" t="s">
        <v>3</v>
      </c>
      <c r="E8" s="6"/>
    </row>
    <row r="9" spans="1:249" customFormat="1" ht="15.75" x14ac:dyDescent="0.25">
      <c r="A9" s="10"/>
      <c r="B9" s="5"/>
      <c r="C9" s="5"/>
      <c r="D9" s="11"/>
      <c r="E9" s="5"/>
    </row>
    <row r="10" spans="1:249" customFormat="1" ht="15.75" x14ac:dyDescent="0.25">
      <c r="A10" s="13"/>
      <c r="B10" s="5"/>
      <c r="C10" s="5"/>
      <c r="D10" s="14"/>
      <c r="E10" s="5"/>
    </row>
    <row r="11" spans="1:249" customFormat="1" ht="15.75" x14ac:dyDescent="0.25">
      <c r="A11" s="13"/>
      <c r="B11" s="20" t="s">
        <v>2</v>
      </c>
      <c r="C11" s="5"/>
      <c r="D11" s="14"/>
      <c r="E11" s="5"/>
    </row>
    <row r="12" spans="1:249" customFormat="1" ht="15.75" x14ac:dyDescent="0.25">
      <c r="A12" s="13"/>
      <c r="B12" s="5"/>
      <c r="C12" s="5"/>
      <c r="D12" s="14"/>
      <c r="E12" s="5"/>
    </row>
    <row r="13" spans="1:249" customFormat="1" ht="15.75" x14ac:dyDescent="0.25">
      <c r="A13" s="21"/>
      <c r="B13" s="5" t="str">
        <f>DATA!A9</f>
        <v xml:space="preserve">Program Fees </v>
      </c>
      <c r="C13" s="59">
        <f>DATA!B9</f>
        <v>0</v>
      </c>
      <c r="D13" s="14"/>
      <c r="E13" s="5"/>
    </row>
    <row r="14" spans="1:249" customFormat="1" ht="15.75" x14ac:dyDescent="0.25">
      <c r="A14" s="21"/>
      <c r="B14" s="5" t="str">
        <f>DATA!A10</f>
        <v xml:space="preserve">Grants </v>
      </c>
      <c r="C14" s="59">
        <f>DATA!B10</f>
        <v>0</v>
      </c>
      <c r="D14" s="14"/>
      <c r="E14" s="5"/>
    </row>
    <row r="15" spans="1:249" customFormat="1" ht="15.75" x14ac:dyDescent="0.25">
      <c r="A15" s="21"/>
      <c r="B15" s="5" t="str">
        <f>DATA!A11</f>
        <v xml:space="preserve">Donations/Contributions </v>
      </c>
      <c r="C15" s="59">
        <f>DATA!B11</f>
        <v>0</v>
      </c>
      <c r="D15" s="14"/>
      <c r="E15" s="5"/>
    </row>
    <row r="16" spans="1:249" customFormat="1" ht="15.75" x14ac:dyDescent="0.25">
      <c r="A16" s="21"/>
      <c r="B16" s="5" t="str">
        <f>DATA!A12</f>
        <v xml:space="preserve">Investment Income </v>
      </c>
      <c r="C16" s="59">
        <f>DATA!B12</f>
        <v>0</v>
      </c>
      <c r="D16" s="14"/>
      <c r="E16" s="5"/>
    </row>
    <row r="17" spans="1:5" customFormat="1" ht="15.75" x14ac:dyDescent="0.25">
      <c r="A17" s="21"/>
      <c r="B17" s="5" t="str">
        <f>DATA!A13</f>
        <v xml:space="preserve">Sales </v>
      </c>
      <c r="C17" s="59">
        <f>DATA!B13</f>
        <v>0</v>
      </c>
      <c r="D17" s="14"/>
      <c r="E17" s="5"/>
    </row>
    <row r="18" spans="1:5" customFormat="1" ht="15.75" x14ac:dyDescent="0.25">
      <c r="A18" s="21"/>
      <c r="B18" s="5" t="str">
        <f>DATA!A14</f>
        <v xml:space="preserve">Membership Fees </v>
      </c>
      <c r="C18" s="59">
        <f>DATA!B14</f>
        <v>0</v>
      </c>
      <c r="D18" s="14"/>
      <c r="E18" s="5"/>
    </row>
    <row r="19" spans="1:5" customFormat="1" ht="15.75" x14ac:dyDescent="0.25">
      <c r="A19" s="21"/>
      <c r="B19" s="5" t="str">
        <f>DATA!A15</f>
        <v xml:space="preserve">Interest </v>
      </c>
      <c r="C19" s="59">
        <f>DATA!B15</f>
        <v>0</v>
      </c>
      <c r="D19" s="14"/>
      <c r="E19" s="5"/>
    </row>
    <row r="20" spans="1:5" customFormat="1" ht="15.75" x14ac:dyDescent="0.25">
      <c r="A20" s="21"/>
      <c r="B20" s="5" t="str">
        <f>DATA!A16</f>
        <v xml:space="preserve">Management Fees </v>
      </c>
      <c r="C20" s="59">
        <f>DATA!B16</f>
        <v>0</v>
      </c>
      <c r="D20" s="14"/>
      <c r="E20" s="5"/>
    </row>
    <row r="21" spans="1:5" customFormat="1" ht="15.75" x14ac:dyDescent="0.25">
      <c r="A21" s="21"/>
      <c r="B21" s="5" t="str">
        <f>DATA!A17</f>
        <v xml:space="preserve">Special Events </v>
      </c>
      <c r="C21" s="59">
        <f>DATA!B17</f>
        <v>0</v>
      </c>
      <c r="D21" s="14"/>
      <c r="E21" s="5"/>
    </row>
    <row r="22" spans="1:5" customFormat="1" ht="15.75" x14ac:dyDescent="0.25">
      <c r="A22" s="21"/>
      <c r="B22" s="5" t="str">
        <f>DATA!A18</f>
        <v xml:space="preserve">Fundraisers </v>
      </c>
      <c r="C22" s="59">
        <f>DATA!B18</f>
        <v>0</v>
      </c>
      <c r="D22" s="14"/>
      <c r="E22" s="5"/>
    </row>
    <row r="23" spans="1:5" customFormat="1" ht="15.75" x14ac:dyDescent="0.25">
      <c r="A23" s="21"/>
      <c r="B23" s="5" t="str">
        <f>DATA!A19</f>
        <v xml:space="preserve">Other Income </v>
      </c>
      <c r="C23" s="59">
        <f>DATA!B19</f>
        <v>0</v>
      </c>
      <c r="D23" s="14"/>
      <c r="E23" s="5"/>
    </row>
    <row r="24" spans="1:5" customFormat="1" ht="15.75" x14ac:dyDescent="0.25">
      <c r="A24" s="21"/>
      <c r="B24" s="5" t="str">
        <f>DATA!A20</f>
        <v xml:space="preserve">Extra Line </v>
      </c>
      <c r="C24" s="60">
        <f>DATA!B20</f>
        <v>0</v>
      </c>
      <c r="D24" s="14"/>
      <c r="E24" s="5"/>
    </row>
    <row r="25" spans="1:5" customFormat="1" ht="15.75" x14ac:dyDescent="0.25">
      <c r="A25" s="13"/>
      <c r="B25" s="5"/>
      <c r="C25" s="24"/>
      <c r="D25" s="14" t="s">
        <v>3</v>
      </c>
      <c r="E25" s="5"/>
    </row>
    <row r="26" spans="1:5" customFormat="1" ht="15.75" x14ac:dyDescent="0.25">
      <c r="A26" s="13"/>
      <c r="B26" s="45" t="s">
        <v>52</v>
      </c>
      <c r="C26" s="61">
        <f>SUM(C13:C24)</f>
        <v>0</v>
      </c>
      <c r="D26" s="14"/>
      <c r="E26" s="5"/>
    </row>
    <row r="27" spans="1:5" customFormat="1" ht="15.75" x14ac:dyDescent="0.25">
      <c r="A27" s="13"/>
      <c r="B27" s="5"/>
      <c r="C27" s="6"/>
      <c r="D27" s="14"/>
      <c r="E27" s="5"/>
    </row>
    <row r="28" spans="1:5" customFormat="1" ht="15.75" x14ac:dyDescent="0.25">
      <c r="A28" s="10"/>
      <c r="B28" s="51"/>
      <c r="C28" s="51"/>
      <c r="D28" s="11"/>
      <c r="E28" s="5"/>
    </row>
    <row r="29" spans="1:5" customFormat="1" ht="15.75" x14ac:dyDescent="0.25">
      <c r="A29" s="13"/>
      <c r="B29" s="15" t="s">
        <v>1</v>
      </c>
      <c r="C29" s="5"/>
      <c r="D29" s="16"/>
      <c r="E29" s="5"/>
    </row>
    <row r="30" spans="1:5" customFormat="1" ht="15.75" x14ac:dyDescent="0.25">
      <c r="A30" s="13"/>
      <c r="B30" s="5"/>
      <c r="C30" s="5"/>
      <c r="D30" s="16"/>
      <c r="E30" s="5"/>
    </row>
    <row r="31" spans="1:5" customFormat="1" ht="15.75" x14ac:dyDescent="0.25">
      <c r="A31" s="13"/>
      <c r="B31" s="5" t="str">
        <f>IF(DATA!A28="","",DATA!A28)</f>
        <v>Salaries</v>
      </c>
      <c r="C31" s="59">
        <f>DATA!B28</f>
        <v>0</v>
      </c>
      <c r="D31" s="14"/>
      <c r="E31" s="5"/>
    </row>
    <row r="32" spans="1:5" customFormat="1" ht="15.75" x14ac:dyDescent="0.25">
      <c r="A32" s="13"/>
      <c r="B32" s="5" t="str">
        <f>IF(DATA!A29="","",DATA!A29)</f>
        <v xml:space="preserve">Administration </v>
      </c>
      <c r="C32" s="59">
        <f>DATA!B29</f>
        <v>0</v>
      </c>
      <c r="D32" s="14"/>
      <c r="E32" s="5"/>
    </row>
    <row r="33" spans="1:5" customFormat="1" ht="15.75" x14ac:dyDescent="0.25">
      <c r="A33" s="13"/>
      <c r="B33" s="5" t="str">
        <f>IF(DATA!A30="","",DATA!A30)</f>
        <v xml:space="preserve">Fringe Benefits </v>
      </c>
      <c r="C33" s="59">
        <f>DATA!B30</f>
        <v>0</v>
      </c>
      <c r="D33" s="14"/>
      <c r="E33" s="5"/>
    </row>
    <row r="34" spans="1:5" customFormat="1" ht="15.75" x14ac:dyDescent="0.25">
      <c r="A34" s="13"/>
      <c r="B34" s="5" t="str">
        <f>IF(DATA!A31="","",DATA!A31)</f>
        <v>Contractual Services</v>
      </c>
      <c r="C34" s="59">
        <f>DATA!B31</f>
        <v>0</v>
      </c>
      <c r="D34" s="14"/>
      <c r="E34" s="5"/>
    </row>
    <row r="35" spans="1:5" customFormat="1" ht="15.75" x14ac:dyDescent="0.25">
      <c r="A35" s="13"/>
      <c r="B35" s="5" t="str">
        <f>IF(DATA!A32="","",DATA!A32)</f>
        <v xml:space="preserve">Supplies &amp; Materials </v>
      </c>
      <c r="C35" s="59">
        <f>DATA!B32</f>
        <v>0</v>
      </c>
      <c r="D35" s="14"/>
      <c r="E35" s="5"/>
    </row>
    <row r="36" spans="1:5" customFormat="1" ht="15.75" x14ac:dyDescent="0.25">
      <c r="A36" s="13"/>
      <c r="B36" s="5" t="str">
        <f>IF(DATA!A33="","",DATA!A33)</f>
        <v xml:space="preserve">Travel </v>
      </c>
      <c r="C36" s="59">
        <f>DATA!B33</f>
        <v>0</v>
      </c>
      <c r="D36" s="14"/>
      <c r="E36" s="5"/>
    </row>
    <row r="37" spans="1:5" customFormat="1" ht="15.75" x14ac:dyDescent="0.25">
      <c r="A37" s="13"/>
      <c r="B37" s="5" t="str">
        <f>IF(DATA!A34="","",DATA!A34)</f>
        <v xml:space="preserve">Marketing &amp; Advertising </v>
      </c>
      <c r="C37" s="59">
        <f>DATA!B34</f>
        <v>0</v>
      </c>
      <c r="D37" s="14"/>
      <c r="E37" s="5"/>
    </row>
    <row r="38" spans="1:5" customFormat="1" ht="15.75" x14ac:dyDescent="0.25">
      <c r="A38" s="13"/>
      <c r="B38" s="5" t="str">
        <f>IF(DATA!A35="","",DATA!A35)</f>
        <v xml:space="preserve">Programs </v>
      </c>
      <c r="C38" s="59">
        <f>DATA!B35</f>
        <v>0</v>
      </c>
      <c r="D38" s="14"/>
      <c r="E38" s="5"/>
    </row>
    <row r="39" spans="1:5" customFormat="1" ht="15.75" x14ac:dyDescent="0.25">
      <c r="A39" s="13"/>
      <c r="B39" s="5" t="str">
        <f>IF(DATA!A36="","",DATA!A36)</f>
        <v xml:space="preserve">Rent </v>
      </c>
      <c r="C39" s="59">
        <f>DATA!B36</f>
        <v>0</v>
      </c>
      <c r="D39" s="14"/>
      <c r="E39" s="5"/>
    </row>
    <row r="40" spans="1:5" customFormat="1" ht="15.75" x14ac:dyDescent="0.25">
      <c r="A40" s="13"/>
      <c r="B40" s="5" t="str">
        <f>IF(DATA!A37="","",DATA!A37)</f>
        <v xml:space="preserve">Utilities </v>
      </c>
      <c r="C40" s="59">
        <f>DATA!B37</f>
        <v>0</v>
      </c>
      <c r="D40" s="14"/>
      <c r="E40" s="5"/>
    </row>
    <row r="41" spans="1:5" customFormat="1" ht="15.75" x14ac:dyDescent="0.25">
      <c r="A41" s="13"/>
      <c r="B41" s="5" t="str">
        <f>IF(DATA!A38="","",DATA!A38)</f>
        <v xml:space="preserve">Equipment </v>
      </c>
      <c r="C41" s="59">
        <f>DATA!B38</f>
        <v>0</v>
      </c>
      <c r="D41" s="14"/>
      <c r="E41" s="5"/>
    </row>
    <row r="42" spans="1:5" customFormat="1" ht="15.75" x14ac:dyDescent="0.25">
      <c r="A42" s="13"/>
      <c r="B42" s="5" t="str">
        <f>IF(DATA!A39="","",DATA!A39)</f>
        <v xml:space="preserve">Contingency </v>
      </c>
      <c r="C42" s="59">
        <f>DATA!B39</f>
        <v>0</v>
      </c>
      <c r="D42" s="14"/>
      <c r="E42" s="5"/>
    </row>
    <row r="43" spans="1:5" customFormat="1" ht="15.75" x14ac:dyDescent="0.25">
      <c r="A43" s="13"/>
      <c r="B43" s="5" t="str">
        <f>IF(DATA!A40="","",DATA!A40)</f>
        <v xml:space="preserve">Postage </v>
      </c>
      <c r="C43" s="59">
        <f>DATA!B40</f>
        <v>0</v>
      </c>
      <c r="D43" s="14"/>
      <c r="E43" s="5"/>
    </row>
    <row r="44" spans="1:5" customFormat="1" ht="15.75" x14ac:dyDescent="0.25">
      <c r="A44" s="13"/>
      <c r="B44" s="5" t="str">
        <f>IF(DATA!A41="","",DATA!A41)</f>
        <v>Memberships Dues &amp; Subscriptions</v>
      </c>
      <c r="C44" s="59">
        <f>DATA!B41</f>
        <v>0</v>
      </c>
      <c r="D44" s="14"/>
      <c r="E44" s="5"/>
    </row>
    <row r="45" spans="1:5" customFormat="1" ht="15.75" x14ac:dyDescent="0.25">
      <c r="A45" s="13"/>
      <c r="B45" s="5" t="str">
        <f>IF(DATA!A42="","",DATA!A42)</f>
        <v xml:space="preserve">Phone &amp; Data </v>
      </c>
      <c r="C45" s="59">
        <f>DATA!B42</f>
        <v>0</v>
      </c>
      <c r="D45" s="14"/>
      <c r="E45" s="5"/>
    </row>
    <row r="46" spans="1:5" customFormat="1" ht="15.75" x14ac:dyDescent="0.25">
      <c r="A46" s="13"/>
      <c r="B46" s="5" t="str">
        <f>IF(DATA!A43="","",DATA!A43)</f>
        <v xml:space="preserve">Staff Training </v>
      </c>
      <c r="C46" s="59">
        <f>DATA!B43</f>
        <v>0</v>
      </c>
      <c r="D46" s="14"/>
      <c r="E46" s="5"/>
    </row>
    <row r="47" spans="1:5" customFormat="1" ht="15.75" x14ac:dyDescent="0.25">
      <c r="A47" s="13"/>
      <c r="B47" s="5" t="str">
        <f>IF(DATA!A44="","",DATA!A44)</f>
        <v xml:space="preserve">Legal </v>
      </c>
      <c r="C47" s="59">
        <f>DATA!B44</f>
        <v>0</v>
      </c>
      <c r="D47" s="14"/>
      <c r="E47" s="5"/>
    </row>
    <row r="48" spans="1:5" customFormat="1" ht="15.75" x14ac:dyDescent="0.25">
      <c r="A48" s="13"/>
      <c r="B48" s="5" t="str">
        <f>IF(DATA!A45="","",DATA!A45)</f>
        <v xml:space="preserve">Professional Development </v>
      </c>
      <c r="C48" s="59">
        <f>DATA!B45</f>
        <v>0</v>
      </c>
      <c r="D48" s="14"/>
      <c r="E48" s="5"/>
    </row>
    <row r="49" spans="1:9" customFormat="1" ht="15.75" x14ac:dyDescent="0.25">
      <c r="A49" s="13"/>
      <c r="B49" s="5" t="str">
        <f>IF(DATA!A46="","",DATA!A46)</f>
        <v xml:space="preserve">Professional Services </v>
      </c>
      <c r="C49" s="59">
        <f>DATA!B46</f>
        <v>0</v>
      </c>
      <c r="D49" s="14"/>
      <c r="E49" s="5"/>
    </row>
    <row r="50" spans="1:9" customFormat="1" ht="15.75" x14ac:dyDescent="0.25">
      <c r="A50" s="13"/>
      <c r="B50" s="5" t="str">
        <f>IF(DATA!A47="","",DATA!A47)</f>
        <v xml:space="preserve">IT &amp; Technology </v>
      </c>
      <c r="C50" s="59">
        <f>DATA!B47</f>
        <v>0</v>
      </c>
      <c r="D50" s="14"/>
      <c r="E50" s="5"/>
    </row>
    <row r="51" spans="1:9" customFormat="1" ht="15.75" x14ac:dyDescent="0.25">
      <c r="A51" s="13"/>
      <c r="B51" s="5" t="str">
        <f>IF(DATA!A48="","",DATA!A48)</f>
        <v xml:space="preserve">Bank Fees </v>
      </c>
      <c r="C51" s="59">
        <f>DATA!B48</f>
        <v>0</v>
      </c>
      <c r="D51" s="14"/>
      <c r="E51" s="5"/>
    </row>
    <row r="52" spans="1:9" customFormat="1" ht="15.75" x14ac:dyDescent="0.25">
      <c r="A52" s="13"/>
      <c r="B52" s="5" t="str">
        <f>IF(DATA!A49="","",DATA!A49)</f>
        <v xml:space="preserve">Entertainment </v>
      </c>
      <c r="C52" s="59">
        <f>DATA!B49</f>
        <v>0</v>
      </c>
      <c r="D52" s="14"/>
      <c r="E52" s="5"/>
    </row>
    <row r="53" spans="1:9" customFormat="1" ht="15.75" x14ac:dyDescent="0.25">
      <c r="A53" s="13"/>
      <c r="B53" s="5" t="str">
        <f>IF(DATA!A50="","",DATA!A50)</f>
        <v xml:space="preserve">Conferences </v>
      </c>
      <c r="C53" s="59">
        <f>DATA!B50</f>
        <v>0</v>
      </c>
      <c r="D53" s="14"/>
      <c r="E53" s="5"/>
    </row>
    <row r="54" spans="1:9" customFormat="1" ht="15.75" x14ac:dyDescent="0.25">
      <c r="A54" s="13"/>
      <c r="B54" s="5" t="str">
        <f>IF(DATA!A51="","",DATA!A51)</f>
        <v xml:space="preserve">Other Expenses </v>
      </c>
      <c r="C54" s="59">
        <f>DATA!B51</f>
        <v>0</v>
      </c>
      <c r="D54" s="14"/>
      <c r="E54" s="5"/>
    </row>
    <row r="55" spans="1:9" customFormat="1" ht="15.75" x14ac:dyDescent="0.25">
      <c r="A55" s="13"/>
      <c r="B55" s="5" t="str">
        <f>IF(DATA!A52="","",DATA!A52)</f>
        <v xml:space="preserve">Extra Line </v>
      </c>
      <c r="C55" s="60">
        <f>DATA!B52</f>
        <v>0</v>
      </c>
      <c r="D55" s="14"/>
      <c r="E55" s="5"/>
    </row>
    <row r="56" spans="1:9" customFormat="1" ht="15.75" x14ac:dyDescent="0.25">
      <c r="A56" s="13"/>
      <c r="B56" s="5"/>
      <c r="C56" s="24"/>
      <c r="D56" s="14"/>
      <c r="E56" s="5"/>
    </row>
    <row r="57" spans="1:9" customFormat="1" ht="15.75" x14ac:dyDescent="0.25">
      <c r="A57" s="13"/>
      <c r="B57" s="5"/>
      <c r="C57" s="24"/>
      <c r="D57" s="14"/>
      <c r="E57" s="5"/>
      <c r="I57" s="26"/>
    </row>
    <row r="58" spans="1:9" customFormat="1" ht="15.75" x14ac:dyDescent="0.25">
      <c r="A58" s="13"/>
      <c r="B58" s="45" t="s">
        <v>51</v>
      </c>
      <c r="C58" s="62">
        <f>+DATA!B55</f>
        <v>0</v>
      </c>
      <c r="D58" s="14"/>
      <c r="E58" s="5"/>
      <c r="G58" s="42"/>
      <c r="H58" s="42"/>
      <c r="I58" s="42"/>
    </row>
    <row r="59" spans="1:9" customFormat="1" ht="15.75" x14ac:dyDescent="0.25">
      <c r="A59" s="13"/>
      <c r="B59" s="5" t="s">
        <v>3</v>
      </c>
      <c r="C59" s="5"/>
      <c r="D59" s="14"/>
      <c r="E59" s="5"/>
    </row>
    <row r="60" spans="1:9" customFormat="1" ht="15.75" x14ac:dyDescent="0.25">
      <c r="A60" s="13"/>
      <c r="B60" s="5"/>
      <c r="C60" s="5"/>
      <c r="D60" s="14"/>
      <c r="E60" s="5"/>
    </row>
    <row r="61" spans="1:9" customFormat="1" ht="15.75" x14ac:dyDescent="0.25">
      <c r="A61" s="13"/>
      <c r="B61" s="5"/>
      <c r="C61" s="5"/>
      <c r="D61" s="14"/>
      <c r="E61" s="5"/>
    </row>
    <row r="62" spans="1:9" customFormat="1" ht="15.75" x14ac:dyDescent="0.25">
      <c r="A62" s="13"/>
      <c r="B62" s="6" t="s">
        <v>63</v>
      </c>
      <c r="C62" s="62">
        <f>+DATA!B58</f>
        <v>0</v>
      </c>
      <c r="D62" s="14"/>
      <c r="E62" s="5"/>
    </row>
    <row r="63" spans="1:9" customFormat="1" ht="15.75" x14ac:dyDescent="0.25">
      <c r="A63" s="13"/>
      <c r="B63" s="5"/>
      <c r="C63" s="5"/>
      <c r="D63" s="14"/>
      <c r="E63" s="5"/>
    </row>
    <row r="64" spans="1:9" customFormat="1" ht="15.75" x14ac:dyDescent="0.25">
      <c r="A64" s="17"/>
      <c r="B64" s="18"/>
      <c r="C64" s="18"/>
      <c r="D64" s="14"/>
      <c r="E64" s="5"/>
    </row>
    <row r="65" spans="1:5" customFormat="1" ht="15.75" x14ac:dyDescent="0.25">
      <c r="A65" s="5"/>
      <c r="B65" s="44"/>
      <c r="C65" s="44"/>
      <c r="D65" s="52"/>
      <c r="E65" s="5"/>
    </row>
    <row r="66" spans="1:5" customFormat="1" ht="15.75" x14ac:dyDescent="0.25">
      <c r="A66" s="6"/>
      <c r="B66" s="6"/>
      <c r="C66" s="6"/>
      <c r="D66" s="6"/>
      <c r="E66" s="6"/>
    </row>
    <row r="67" spans="1:5" customFormat="1" ht="15.75" x14ac:dyDescent="0.25">
      <c r="A67" s="5"/>
      <c r="B67" s="5"/>
      <c r="C67" s="5"/>
      <c r="D67" s="5"/>
      <c r="E67" s="5"/>
    </row>
    <row r="68" spans="1:5" customFormat="1" ht="14.25" x14ac:dyDescent="0.2">
      <c r="A68" s="12"/>
      <c r="B68" s="12"/>
      <c r="C68" s="12"/>
      <c r="D68" s="12"/>
      <c r="E68" s="12"/>
    </row>
    <row r="69" spans="1:5" customFormat="1" ht="14.25" x14ac:dyDescent="0.2">
      <c r="A69" s="12"/>
      <c r="B69" s="12"/>
      <c r="C69" s="12"/>
      <c r="D69" s="12"/>
      <c r="E69" s="12"/>
    </row>
    <row r="70" spans="1:5" customFormat="1" ht="14.25" x14ac:dyDescent="0.2">
      <c r="A70" s="12"/>
      <c r="B70" s="12"/>
      <c r="C70" s="12"/>
      <c r="D70" s="12"/>
      <c r="E70" s="12"/>
    </row>
    <row r="71" spans="1:5" customFormat="1" ht="14.25" x14ac:dyDescent="0.2">
      <c r="A71" s="12"/>
      <c r="B71" s="12"/>
      <c r="C71" s="12"/>
      <c r="D71" s="12"/>
      <c r="E71" s="12"/>
    </row>
    <row r="72" spans="1:5" customFormat="1" ht="14.25" x14ac:dyDescent="0.2">
      <c r="A72" s="12"/>
      <c r="B72" s="12"/>
      <c r="C72" s="12"/>
      <c r="D72" s="12"/>
      <c r="E72" s="12"/>
    </row>
    <row r="73" spans="1:5" customFormat="1" ht="14.25" x14ac:dyDescent="0.2">
      <c r="A73" s="12"/>
      <c r="B73" s="12"/>
      <c r="C73" s="12"/>
      <c r="D73" s="12"/>
      <c r="E73" s="12"/>
    </row>
    <row r="74" spans="1:5" customFormat="1" ht="14.25" x14ac:dyDescent="0.2">
      <c r="A74" s="12"/>
      <c r="B74" s="12"/>
      <c r="C74" s="12"/>
      <c r="D74" s="12"/>
      <c r="E74" s="12"/>
    </row>
    <row r="75" spans="1:5" customFormat="1" ht="14.25" x14ac:dyDescent="0.2">
      <c r="A75" s="12"/>
      <c r="B75" s="12"/>
      <c r="C75" s="12"/>
      <c r="D75" s="12"/>
      <c r="E75" s="12"/>
    </row>
    <row r="76" spans="1:5" customFormat="1" ht="14.25" x14ac:dyDescent="0.2">
      <c r="A76" s="12"/>
      <c r="B76" s="12"/>
      <c r="C76" s="12"/>
      <c r="D76" s="12"/>
      <c r="E76" s="12"/>
    </row>
    <row r="77" spans="1:5" customFormat="1" ht="14.25" x14ac:dyDescent="0.2">
      <c r="A77" s="12"/>
      <c r="B77" s="12"/>
      <c r="C77" s="12"/>
      <c r="D77" s="12"/>
      <c r="E77" s="12"/>
    </row>
    <row r="78" spans="1:5" customFormat="1" ht="14.25" x14ac:dyDescent="0.2">
      <c r="A78" s="12"/>
      <c r="B78" s="12"/>
      <c r="C78" s="12"/>
      <c r="D78" s="12"/>
      <c r="E78" s="12"/>
    </row>
    <row r="79" spans="1:5" customFormat="1" ht="14.25" x14ac:dyDescent="0.2">
      <c r="A79" s="12"/>
      <c r="B79" s="12"/>
      <c r="C79" s="12"/>
      <c r="D79" s="12"/>
      <c r="E79" s="12"/>
    </row>
    <row r="80" spans="1:5" customFormat="1" ht="14.25" x14ac:dyDescent="0.2">
      <c r="A80" s="12"/>
      <c r="B80" s="12"/>
      <c r="C80" s="12"/>
      <c r="D80" s="12"/>
      <c r="E80" s="12"/>
    </row>
    <row r="81" spans="1:5" customFormat="1" ht="14.25" x14ac:dyDescent="0.2">
      <c r="A81" s="12"/>
      <c r="B81" s="12"/>
      <c r="C81" s="12"/>
      <c r="D81" s="12"/>
      <c r="E81" s="12"/>
    </row>
    <row r="82" spans="1:5" customFormat="1" ht="14.25" x14ac:dyDescent="0.2">
      <c r="A82" s="12"/>
      <c r="B82" s="12"/>
      <c r="C82" s="12"/>
      <c r="D82" s="12"/>
      <c r="E82" s="12"/>
    </row>
    <row r="83" spans="1:5" customFormat="1" ht="14.25" x14ac:dyDescent="0.2">
      <c r="A83" s="12"/>
      <c r="B83" s="12"/>
      <c r="C83" s="12"/>
      <c r="D83" s="12"/>
      <c r="E83" s="12"/>
    </row>
    <row r="84" spans="1:5" customFormat="1" ht="14.25" x14ac:dyDescent="0.2">
      <c r="A84" s="12"/>
      <c r="B84" s="12"/>
      <c r="C84" s="12"/>
      <c r="D84" s="12"/>
      <c r="E84" s="12"/>
    </row>
    <row r="85" spans="1:5" customFormat="1" ht="14.25" x14ac:dyDescent="0.2">
      <c r="A85" s="12"/>
      <c r="B85" s="12"/>
      <c r="C85" s="12"/>
      <c r="D85" s="12"/>
      <c r="E85" s="12"/>
    </row>
    <row r="86" spans="1:5" customFormat="1" ht="14.25" x14ac:dyDescent="0.2">
      <c r="A86" s="12"/>
      <c r="B86" s="12"/>
      <c r="C86" s="12"/>
      <c r="D86" s="12"/>
      <c r="E86" s="12"/>
    </row>
    <row r="87" spans="1:5" customFormat="1" ht="14.25" x14ac:dyDescent="0.2">
      <c r="A87" s="12"/>
      <c r="B87" s="12"/>
      <c r="C87" s="12"/>
      <c r="D87" s="12"/>
      <c r="E87" s="12"/>
    </row>
    <row r="88" spans="1:5" customFormat="1" ht="14.25" x14ac:dyDescent="0.2">
      <c r="A88" s="12"/>
      <c r="B88" s="12"/>
      <c r="C88" s="12"/>
      <c r="D88" s="12"/>
      <c r="E88" s="12"/>
    </row>
    <row r="89" spans="1:5" customFormat="1" ht="14.25" x14ac:dyDescent="0.2">
      <c r="A89" s="12"/>
      <c r="B89" s="12"/>
      <c r="C89" s="12"/>
      <c r="D89" s="12"/>
      <c r="E89" s="12"/>
    </row>
    <row r="90" spans="1:5" customFormat="1" ht="14.25" x14ac:dyDescent="0.2">
      <c r="A90" s="12"/>
      <c r="B90" s="12"/>
      <c r="C90" s="12"/>
      <c r="D90" s="12"/>
      <c r="E90" s="12"/>
    </row>
    <row r="91" spans="1:5" customFormat="1" ht="14.25" x14ac:dyDescent="0.2">
      <c r="A91" s="12"/>
      <c r="B91" s="12"/>
      <c r="C91" s="12"/>
      <c r="D91" s="12"/>
      <c r="E91" s="12"/>
    </row>
    <row r="92" spans="1:5" customFormat="1" ht="14.25" x14ac:dyDescent="0.2">
      <c r="A92" s="12"/>
      <c r="B92" s="12"/>
      <c r="C92" s="12"/>
      <c r="D92" s="12"/>
      <c r="E92" s="12"/>
    </row>
    <row r="93" spans="1:5" customFormat="1" ht="14.25" x14ac:dyDescent="0.2">
      <c r="A93" s="12"/>
      <c r="B93" s="12"/>
      <c r="C93" s="12"/>
      <c r="D93" s="12"/>
      <c r="E93" s="12"/>
    </row>
    <row r="94" spans="1:5" customFormat="1" ht="14.25" x14ac:dyDescent="0.2">
      <c r="A94" s="12"/>
      <c r="B94" s="12"/>
      <c r="C94" s="12"/>
      <c r="D94" s="12"/>
      <c r="E94" s="12"/>
    </row>
    <row r="95" spans="1:5" customFormat="1" ht="14.25" x14ac:dyDescent="0.2">
      <c r="A95" s="12"/>
      <c r="B95" s="12"/>
      <c r="C95" s="12"/>
      <c r="D95" s="12"/>
      <c r="E95" s="12"/>
    </row>
    <row r="96" spans="1:5" customFormat="1" ht="14.25" x14ac:dyDescent="0.2">
      <c r="A96" s="12"/>
      <c r="B96" s="12"/>
      <c r="C96" s="12"/>
      <c r="D96" s="12"/>
      <c r="E96" s="12"/>
    </row>
    <row r="97" spans="1:5" customFormat="1" ht="14.25" x14ac:dyDescent="0.2">
      <c r="A97" s="12"/>
      <c r="B97" s="12"/>
      <c r="C97" s="12"/>
      <c r="D97" s="12"/>
      <c r="E97" s="12"/>
    </row>
    <row r="98" spans="1:5" customFormat="1" ht="14.25" x14ac:dyDescent="0.2">
      <c r="A98" s="12"/>
      <c r="B98" s="12"/>
      <c r="C98" s="12"/>
      <c r="D98" s="12"/>
      <c r="E98" s="12"/>
    </row>
    <row r="99" spans="1:5" customFormat="1" ht="14.25" x14ac:dyDescent="0.2">
      <c r="A99" s="12"/>
      <c r="B99" s="12"/>
      <c r="C99" s="12"/>
      <c r="D99" s="12"/>
      <c r="E99" s="12"/>
    </row>
    <row r="100" spans="1:5" customFormat="1" ht="14.25" x14ac:dyDescent="0.2">
      <c r="A100" s="12"/>
      <c r="B100" s="12"/>
      <c r="C100" s="12"/>
      <c r="D100" s="12"/>
      <c r="E100" s="12"/>
    </row>
    <row r="101" spans="1:5" customFormat="1" ht="14.25" x14ac:dyDescent="0.2">
      <c r="A101" s="12"/>
      <c r="B101" s="12"/>
      <c r="C101" s="12"/>
      <c r="D101" s="12"/>
      <c r="E101" s="12"/>
    </row>
    <row r="102" spans="1:5" customFormat="1" ht="14.25" x14ac:dyDescent="0.2">
      <c r="A102" s="12"/>
      <c r="B102" s="12"/>
      <c r="C102" s="12"/>
      <c r="D102" s="12"/>
      <c r="E102" s="12"/>
    </row>
    <row r="103" spans="1:5" customFormat="1" ht="14.25" x14ac:dyDescent="0.2">
      <c r="A103" s="12"/>
      <c r="B103" s="12"/>
      <c r="C103" s="12"/>
      <c r="D103" s="12"/>
      <c r="E103" s="12"/>
    </row>
    <row r="104" spans="1:5" customFormat="1" ht="14.25" x14ac:dyDescent="0.2">
      <c r="A104" s="12"/>
      <c r="B104" s="12"/>
      <c r="C104" s="12"/>
      <c r="D104" s="12"/>
      <c r="E104" s="12"/>
    </row>
    <row r="105" spans="1:5" customFormat="1" ht="14.25" x14ac:dyDescent="0.2">
      <c r="A105" s="12"/>
      <c r="B105" s="12"/>
      <c r="C105" s="12"/>
      <c r="D105" s="12"/>
      <c r="E105" s="12"/>
    </row>
    <row r="106" spans="1:5" customFormat="1" ht="14.25" x14ac:dyDescent="0.2">
      <c r="A106" s="12"/>
      <c r="B106" s="12"/>
      <c r="C106" s="12"/>
      <c r="D106" s="12"/>
      <c r="E106" s="12"/>
    </row>
    <row r="107" spans="1:5" customFormat="1" ht="14.25" x14ac:dyDescent="0.2">
      <c r="A107" s="12"/>
      <c r="B107" s="12"/>
      <c r="C107" s="12"/>
      <c r="D107" s="12"/>
      <c r="E107" s="12"/>
    </row>
    <row r="108" spans="1:5" customFormat="1" ht="14.25" x14ac:dyDescent="0.2">
      <c r="A108" s="12"/>
      <c r="B108" s="12"/>
      <c r="C108" s="12"/>
      <c r="D108" s="12"/>
      <c r="E108" s="12"/>
    </row>
  </sheetData>
  <mergeCells count="1">
    <mergeCell ref="B1:C1"/>
  </mergeCells>
  <phoneticPr fontId="5" type="noConversion"/>
  <printOptions horizontalCentered="1"/>
  <pageMargins left="0.5" right="0.5" top="0.5" bottom="0.5" header="0.5" footer="0.5"/>
  <pageSetup scale="6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58"/>
  <sheetViews>
    <sheetView showGridLines="0" view="pageBreakPreview" topLeftCell="A16" zoomScaleNormal="100" zoomScaleSheetLayoutView="100" workbookViewId="0">
      <selection activeCell="B9" sqref="B9"/>
    </sheetView>
  </sheetViews>
  <sheetFormatPr defaultRowHeight="12.75" x14ac:dyDescent="0.2"/>
  <cols>
    <col min="1" max="1" width="37.85546875" customWidth="1"/>
    <col min="2" max="2" width="16.5703125" customWidth="1"/>
    <col min="3" max="3" width="1.7109375" customWidth="1"/>
    <col min="4" max="4" width="11.7109375" bestFit="1" customWidth="1"/>
  </cols>
  <sheetData>
    <row r="1" spans="1:3" x14ac:dyDescent="0.2">
      <c r="A1" s="55" t="s">
        <v>70</v>
      </c>
    </row>
    <row r="2" spans="1:3" x14ac:dyDescent="0.2">
      <c r="A2" s="55" t="s">
        <v>79</v>
      </c>
    </row>
    <row r="3" spans="1:3" x14ac:dyDescent="0.2">
      <c r="A3" s="26"/>
    </row>
    <row r="4" spans="1:3" x14ac:dyDescent="0.2">
      <c r="A4" s="4" t="s">
        <v>50</v>
      </c>
      <c r="B4" s="53" t="s">
        <v>77</v>
      </c>
    </row>
    <row r="5" spans="1:3" x14ac:dyDescent="0.2">
      <c r="A5" s="4"/>
      <c r="B5" s="54"/>
    </row>
    <row r="6" spans="1:3" x14ac:dyDescent="0.2">
      <c r="B6" s="1"/>
      <c r="C6" s="1"/>
    </row>
    <row r="7" spans="1:3" x14ac:dyDescent="0.2">
      <c r="A7" s="46" t="s">
        <v>53</v>
      </c>
    </row>
    <row r="9" spans="1:3" x14ac:dyDescent="0.2">
      <c r="A9" s="55" t="s">
        <v>54</v>
      </c>
      <c r="B9" s="56">
        <v>0</v>
      </c>
    </row>
    <row r="10" spans="1:3" s="27" customFormat="1" x14ac:dyDescent="0.2">
      <c r="A10" s="55" t="s">
        <v>55</v>
      </c>
      <c r="B10" s="57">
        <v>0</v>
      </c>
    </row>
    <row r="11" spans="1:3" s="27" customFormat="1" x14ac:dyDescent="0.2">
      <c r="A11" s="58" t="s">
        <v>56</v>
      </c>
      <c r="B11" s="57">
        <v>0</v>
      </c>
    </row>
    <row r="12" spans="1:3" x14ac:dyDescent="0.2">
      <c r="A12" s="58" t="s">
        <v>57</v>
      </c>
      <c r="B12" s="57">
        <v>0</v>
      </c>
    </row>
    <row r="13" spans="1:3" x14ac:dyDescent="0.2">
      <c r="A13" s="58" t="s">
        <v>66</v>
      </c>
      <c r="B13" s="57">
        <v>0</v>
      </c>
    </row>
    <row r="14" spans="1:3" x14ac:dyDescent="0.2">
      <c r="A14" s="58" t="s">
        <v>67</v>
      </c>
      <c r="B14" s="57">
        <v>0</v>
      </c>
    </row>
    <row r="15" spans="1:3" x14ac:dyDescent="0.2">
      <c r="A15" s="58" t="s">
        <v>80</v>
      </c>
      <c r="B15" s="57">
        <v>0</v>
      </c>
    </row>
    <row r="16" spans="1:3" x14ac:dyDescent="0.2">
      <c r="A16" s="58" t="s">
        <v>81</v>
      </c>
      <c r="B16" s="57">
        <v>0</v>
      </c>
    </row>
    <row r="17" spans="1:4" x14ac:dyDescent="0.2">
      <c r="A17" s="58" t="s">
        <v>96</v>
      </c>
      <c r="B17" s="57">
        <v>0</v>
      </c>
    </row>
    <row r="18" spans="1:4" x14ac:dyDescent="0.2">
      <c r="A18" s="58" t="s">
        <v>82</v>
      </c>
      <c r="B18" s="57">
        <v>0</v>
      </c>
    </row>
    <row r="19" spans="1:4" x14ac:dyDescent="0.2">
      <c r="A19" s="58" t="s">
        <v>68</v>
      </c>
      <c r="B19" s="57">
        <v>0</v>
      </c>
    </row>
    <row r="20" spans="1:4" x14ac:dyDescent="0.2">
      <c r="A20" s="58" t="s">
        <v>65</v>
      </c>
      <c r="B20" s="57">
        <v>0</v>
      </c>
    </row>
    <row r="21" spans="1:4" x14ac:dyDescent="0.2">
      <c r="A21" s="30"/>
      <c r="B21" s="31"/>
    </row>
    <row r="22" spans="1:4" ht="11.25" customHeight="1" x14ac:dyDescent="0.2">
      <c r="A22" s="47" t="s">
        <v>49</v>
      </c>
      <c r="B22" s="33">
        <f>SUM(B9:B21)</f>
        <v>0</v>
      </c>
    </row>
    <row r="23" spans="1:4" x14ac:dyDescent="0.2">
      <c r="A23" s="28" t="s">
        <v>64</v>
      </c>
      <c r="B23" s="32" t="s">
        <v>0</v>
      </c>
      <c r="C23" t="s">
        <v>0</v>
      </c>
    </row>
    <row r="24" spans="1:4" x14ac:dyDescent="0.2">
      <c r="A24" s="29"/>
      <c r="B24" s="32"/>
    </row>
    <row r="25" spans="1:4" ht="12" customHeight="1" x14ac:dyDescent="0.2">
      <c r="A25" s="47" t="s">
        <v>1</v>
      </c>
      <c r="B25" s="32"/>
      <c r="D25" s="41"/>
    </row>
    <row r="26" spans="1:4" ht="12" customHeight="1" x14ac:dyDescent="0.2">
      <c r="A26" s="29"/>
      <c r="B26" s="32"/>
      <c r="D26" s="41"/>
    </row>
    <row r="27" spans="1:4" ht="12" customHeight="1" x14ac:dyDescent="0.2">
      <c r="A27" s="29"/>
      <c r="B27" s="32"/>
    </row>
    <row r="28" spans="1:4" ht="14.1" customHeight="1" x14ac:dyDescent="0.2">
      <c r="A28" s="55" t="s">
        <v>69</v>
      </c>
      <c r="B28" s="56">
        <v>0</v>
      </c>
    </row>
    <row r="29" spans="1:4" ht="14.1" customHeight="1" x14ac:dyDescent="0.2">
      <c r="A29" s="55" t="s">
        <v>83</v>
      </c>
      <c r="B29" s="56">
        <v>0</v>
      </c>
    </row>
    <row r="30" spans="1:4" x14ac:dyDescent="0.2">
      <c r="A30" s="55" t="s">
        <v>84</v>
      </c>
      <c r="B30" s="57">
        <v>0</v>
      </c>
      <c r="C30" s="27"/>
    </row>
    <row r="31" spans="1:4" s="27" customFormat="1" ht="14.1" customHeight="1" x14ac:dyDescent="0.2">
      <c r="A31" s="55" t="s">
        <v>58</v>
      </c>
      <c r="B31" s="57">
        <v>0</v>
      </c>
      <c r="D31" s="43"/>
    </row>
    <row r="32" spans="1:4" s="27" customFormat="1" ht="14.1" customHeight="1" x14ac:dyDescent="0.2">
      <c r="A32" s="55" t="s">
        <v>93</v>
      </c>
      <c r="B32" s="57">
        <v>0</v>
      </c>
      <c r="D32" s="43"/>
    </row>
    <row r="33" spans="1:4" s="27" customFormat="1" ht="14.1" customHeight="1" x14ac:dyDescent="0.2">
      <c r="A33" s="55" t="s">
        <v>59</v>
      </c>
      <c r="B33" s="57">
        <v>0</v>
      </c>
      <c r="D33" s="43"/>
    </row>
    <row r="34" spans="1:4" s="27" customFormat="1" x14ac:dyDescent="0.2">
      <c r="A34" s="55" t="s">
        <v>60</v>
      </c>
      <c r="B34" s="57">
        <v>0</v>
      </c>
    </row>
    <row r="35" spans="1:4" s="27" customFormat="1" x14ac:dyDescent="0.2">
      <c r="A35" s="55" t="s">
        <v>61</v>
      </c>
      <c r="B35" s="57">
        <v>0</v>
      </c>
    </row>
    <row r="36" spans="1:4" s="27" customFormat="1" x14ac:dyDescent="0.2">
      <c r="A36" s="55" t="s">
        <v>72</v>
      </c>
      <c r="B36" s="57">
        <v>0</v>
      </c>
    </row>
    <row r="37" spans="1:4" s="27" customFormat="1" ht="14.1" customHeight="1" x14ac:dyDescent="0.2">
      <c r="A37" s="55" t="s">
        <v>73</v>
      </c>
      <c r="B37" s="57">
        <v>0</v>
      </c>
    </row>
    <row r="38" spans="1:4" s="27" customFormat="1" ht="14.1" customHeight="1" x14ac:dyDescent="0.2">
      <c r="A38" s="55" t="s">
        <v>71</v>
      </c>
      <c r="B38" s="57">
        <v>0</v>
      </c>
    </row>
    <row r="39" spans="1:4" s="27" customFormat="1" ht="14.1" customHeight="1" x14ac:dyDescent="0.2">
      <c r="A39" s="55" t="s">
        <v>62</v>
      </c>
      <c r="B39" s="57">
        <v>0</v>
      </c>
    </row>
    <row r="40" spans="1:4" s="27" customFormat="1" ht="14.1" customHeight="1" x14ac:dyDescent="0.2">
      <c r="A40" s="55" t="s">
        <v>85</v>
      </c>
      <c r="B40" s="57">
        <v>0</v>
      </c>
    </row>
    <row r="41" spans="1:4" s="27" customFormat="1" ht="14.1" customHeight="1" x14ac:dyDescent="0.2">
      <c r="A41" s="55" t="s">
        <v>86</v>
      </c>
      <c r="B41" s="57">
        <v>0</v>
      </c>
    </row>
    <row r="42" spans="1:4" s="27" customFormat="1" ht="14.1" customHeight="1" x14ac:dyDescent="0.2">
      <c r="A42" s="55" t="s">
        <v>87</v>
      </c>
      <c r="B42" s="57">
        <v>0</v>
      </c>
    </row>
    <row r="43" spans="1:4" s="27" customFormat="1" ht="14.1" customHeight="1" x14ac:dyDescent="0.2">
      <c r="A43" s="55" t="s">
        <v>88</v>
      </c>
      <c r="B43" s="57">
        <v>0</v>
      </c>
    </row>
    <row r="44" spans="1:4" s="27" customFormat="1" ht="14.1" customHeight="1" x14ac:dyDescent="0.2">
      <c r="A44" s="55" t="s">
        <v>89</v>
      </c>
      <c r="B44" s="57">
        <v>0</v>
      </c>
    </row>
    <row r="45" spans="1:4" s="27" customFormat="1" ht="14.1" customHeight="1" x14ac:dyDescent="0.2">
      <c r="A45" s="55" t="s">
        <v>90</v>
      </c>
      <c r="B45" s="57">
        <v>0</v>
      </c>
    </row>
    <row r="46" spans="1:4" s="27" customFormat="1" ht="14.1" customHeight="1" x14ac:dyDescent="0.2">
      <c r="A46" s="55" t="s">
        <v>92</v>
      </c>
      <c r="B46" s="57">
        <v>0</v>
      </c>
    </row>
    <row r="47" spans="1:4" s="27" customFormat="1" ht="14.1" customHeight="1" x14ac:dyDescent="0.2">
      <c r="A47" s="55" t="s">
        <v>94</v>
      </c>
      <c r="B47" s="57">
        <v>0</v>
      </c>
    </row>
    <row r="48" spans="1:4" s="27" customFormat="1" ht="14.1" customHeight="1" x14ac:dyDescent="0.2">
      <c r="A48" s="55" t="s">
        <v>91</v>
      </c>
      <c r="B48" s="57">
        <v>0</v>
      </c>
    </row>
    <row r="49" spans="1:2" s="27" customFormat="1" ht="14.1" customHeight="1" x14ac:dyDescent="0.2">
      <c r="A49" s="58" t="s">
        <v>95</v>
      </c>
      <c r="B49" s="57">
        <v>0</v>
      </c>
    </row>
    <row r="50" spans="1:2" s="27" customFormat="1" ht="14.1" customHeight="1" x14ac:dyDescent="0.2">
      <c r="A50" s="58" t="s">
        <v>97</v>
      </c>
      <c r="B50" s="57">
        <v>0</v>
      </c>
    </row>
    <row r="51" spans="1:2" s="27" customFormat="1" ht="14.1" customHeight="1" x14ac:dyDescent="0.2">
      <c r="A51" s="58" t="s">
        <v>74</v>
      </c>
      <c r="B51" s="57">
        <v>0</v>
      </c>
    </row>
    <row r="52" spans="1:2" s="27" customFormat="1" ht="14.1" customHeight="1" x14ac:dyDescent="0.2">
      <c r="A52" s="58" t="s">
        <v>65</v>
      </c>
      <c r="B52" s="57">
        <v>0</v>
      </c>
    </row>
    <row r="53" spans="1:2" s="27" customFormat="1" ht="3.75" customHeight="1" x14ac:dyDescent="0.2">
      <c r="A53" s="34"/>
      <c r="B53" s="48"/>
    </row>
    <row r="54" spans="1:2" x14ac:dyDescent="0.2">
      <c r="A54" s="28"/>
      <c r="B54" s="50"/>
    </row>
    <row r="55" spans="1:2" x14ac:dyDescent="0.2">
      <c r="A55" s="26" t="s">
        <v>75</v>
      </c>
      <c r="B55" s="33">
        <f>SUM(B28:B52)</f>
        <v>0</v>
      </c>
    </row>
    <row r="58" spans="1:2" x14ac:dyDescent="0.2">
      <c r="A58" s="26" t="s">
        <v>63</v>
      </c>
      <c r="B58" s="42">
        <f>B22-B55</f>
        <v>0</v>
      </c>
    </row>
  </sheetData>
  <phoneticPr fontId="5" type="noConversion"/>
  <pageMargins left="0.75" right="0.75" top="0.61" bottom="0.6" header="0.5" footer="0.25"/>
  <pageSetup fitToHeight="0" orientation="portrait" r:id="rId1"/>
  <headerFooter alignWithMargins="0">
    <oddFooter>&amp;Z&amp;F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AC340"/>
  <sheetViews>
    <sheetView topLeftCell="A52" workbookViewId="0">
      <selection activeCell="B5" sqref="B5"/>
    </sheetView>
  </sheetViews>
  <sheetFormatPr defaultColWidth="9.140625" defaultRowHeight="12.75" x14ac:dyDescent="0.2"/>
  <cols>
    <col min="1" max="1" width="16.28515625" style="27" customWidth="1"/>
    <col min="2" max="2" width="3.5703125" style="27" customWidth="1"/>
    <col min="3" max="3" width="11.85546875" style="27" bestFit="1" customWidth="1"/>
    <col min="4" max="4" width="9.140625" style="27"/>
    <col min="5" max="5" width="11.85546875" style="27" bestFit="1" customWidth="1"/>
    <col min="6" max="6" width="9.140625" style="27"/>
    <col min="7" max="7" width="14" style="27" customWidth="1"/>
    <col min="8" max="8" width="11.7109375" style="27" customWidth="1"/>
    <col min="9" max="9" width="13.28515625" style="27" customWidth="1"/>
    <col min="10" max="10" width="4.7109375" style="27" customWidth="1"/>
    <col min="11" max="11" width="10.5703125" style="27" bestFit="1" customWidth="1"/>
    <col min="12" max="12" width="11.28515625" style="27" bestFit="1" customWidth="1"/>
    <col min="13" max="13" width="10.5703125" style="27" bestFit="1" customWidth="1"/>
    <col min="14" max="16384" width="9.140625" style="27"/>
  </cols>
  <sheetData>
    <row r="4" spans="1:29" ht="25.5" x14ac:dyDescent="0.2">
      <c r="E4" s="27" t="s">
        <v>5</v>
      </c>
      <c r="G4" s="35" t="s">
        <v>6</v>
      </c>
      <c r="H4" s="27" t="s">
        <v>7</v>
      </c>
      <c r="I4" s="27" t="s">
        <v>8</v>
      </c>
    </row>
    <row r="5" spans="1:29" ht="15" x14ac:dyDescent="0.25">
      <c r="A5" s="36" t="s">
        <v>9</v>
      </c>
    </row>
    <row r="6" spans="1:29" x14ac:dyDescent="0.2">
      <c r="A6" s="27" t="s">
        <v>10</v>
      </c>
      <c r="C6" s="37">
        <v>1000000</v>
      </c>
      <c r="D6" s="38"/>
      <c r="E6" s="38">
        <v>1000000</v>
      </c>
      <c r="F6" s="38"/>
      <c r="G6" s="39">
        <f>E6</f>
        <v>1000000</v>
      </c>
      <c r="H6" s="40">
        <v>39545.300000000003</v>
      </c>
      <c r="I6" s="40">
        <f>G6-H6</f>
        <v>960454.7</v>
      </c>
      <c r="J6" s="38"/>
      <c r="K6" s="38"/>
      <c r="L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</row>
    <row r="7" spans="1:29" x14ac:dyDescent="0.2">
      <c r="C7" s="38"/>
      <c r="D7" s="38"/>
      <c r="E7" s="38"/>
      <c r="F7" s="38"/>
      <c r="G7" s="38"/>
      <c r="H7" s="40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</row>
    <row r="8" spans="1:29" ht="15" x14ac:dyDescent="0.25">
      <c r="A8" s="36" t="s">
        <v>11</v>
      </c>
      <c r="C8" s="38"/>
      <c r="D8" s="38"/>
      <c r="E8" s="38"/>
      <c r="F8" s="38"/>
      <c r="G8" s="38"/>
      <c r="H8" s="40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</row>
    <row r="9" spans="1:29" x14ac:dyDescent="0.2">
      <c r="A9" s="27" t="s">
        <v>10</v>
      </c>
      <c r="C9" s="37">
        <v>750000</v>
      </c>
      <c r="D9" s="38"/>
      <c r="E9" s="38">
        <v>750000</v>
      </c>
      <c r="F9" s="38"/>
      <c r="G9" s="38">
        <f>I6+E9</f>
        <v>1710454.7</v>
      </c>
      <c r="H9" s="40">
        <v>91644.99</v>
      </c>
      <c r="I9" s="40">
        <f>G9-H9</f>
        <v>1618809.71</v>
      </c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</row>
    <row r="10" spans="1:29" x14ac:dyDescent="0.2">
      <c r="C10" s="38"/>
      <c r="D10" s="38"/>
      <c r="E10" s="38"/>
      <c r="F10" s="38"/>
      <c r="G10" s="38"/>
      <c r="H10" s="40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</row>
    <row r="11" spans="1:29" ht="15" x14ac:dyDescent="0.25">
      <c r="A11" s="36" t="s">
        <v>12</v>
      </c>
      <c r="C11" s="38"/>
      <c r="D11" s="38"/>
      <c r="F11" s="38"/>
      <c r="G11" s="38"/>
      <c r="H11" s="40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</row>
    <row r="12" spans="1:29" x14ac:dyDescent="0.2">
      <c r="A12" s="27" t="s">
        <v>13</v>
      </c>
      <c r="C12" s="38">
        <v>809500</v>
      </c>
      <c r="D12" s="38"/>
      <c r="E12" s="38">
        <v>1000000</v>
      </c>
      <c r="F12" s="38"/>
      <c r="G12" s="38">
        <f>I9+C14</f>
        <v>1509934.71</v>
      </c>
      <c r="H12" s="40">
        <v>281423.84999999998</v>
      </c>
      <c r="I12" s="40">
        <f>G12-H12</f>
        <v>1228510.8599999999</v>
      </c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</row>
    <row r="13" spans="1:29" x14ac:dyDescent="0.2">
      <c r="A13" s="27" t="s">
        <v>14</v>
      </c>
      <c r="C13" s="38">
        <v>299375</v>
      </c>
      <c r="D13" s="38"/>
      <c r="E13" s="38"/>
      <c r="F13" s="38"/>
      <c r="G13" s="38"/>
      <c r="H13" s="40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</row>
    <row r="14" spans="1:29" x14ac:dyDescent="0.2">
      <c r="A14" s="27" t="s">
        <v>10</v>
      </c>
      <c r="C14" s="37">
        <f>E12-C12-C13</f>
        <v>-108875</v>
      </c>
      <c r="D14" s="38"/>
      <c r="E14" s="38"/>
      <c r="F14" s="38"/>
      <c r="G14" s="38"/>
      <c r="H14" s="40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</row>
    <row r="15" spans="1:29" x14ac:dyDescent="0.2">
      <c r="C15" s="38"/>
      <c r="D15" s="38"/>
      <c r="E15" s="38"/>
      <c r="F15" s="38"/>
      <c r="G15" s="38"/>
      <c r="H15" s="40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</row>
    <row r="16" spans="1:29" ht="15" x14ac:dyDescent="0.25">
      <c r="A16" s="36" t="s">
        <v>15</v>
      </c>
      <c r="C16" s="38"/>
      <c r="D16" s="38"/>
      <c r="F16" s="38"/>
      <c r="G16" s="38"/>
      <c r="H16" s="40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</row>
    <row r="17" spans="1:29" x14ac:dyDescent="0.2">
      <c r="A17" s="27" t="s">
        <v>14</v>
      </c>
      <c r="C17" s="38">
        <v>143726</v>
      </c>
      <c r="D17" s="38"/>
      <c r="E17" s="38">
        <v>1000000</v>
      </c>
      <c r="F17" s="38"/>
      <c r="G17" s="38">
        <f>I12+C18</f>
        <v>2084784.8599999999</v>
      </c>
      <c r="H17" s="40">
        <v>425905.65</v>
      </c>
      <c r="I17" s="40">
        <f>G17-H17</f>
        <v>1658879.21</v>
      </c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</row>
    <row r="18" spans="1:29" x14ac:dyDescent="0.2">
      <c r="A18" s="27" t="s">
        <v>10</v>
      </c>
      <c r="C18" s="37">
        <f>E17-C17</f>
        <v>856274</v>
      </c>
      <c r="D18" s="38"/>
      <c r="E18" s="38"/>
      <c r="F18" s="38"/>
      <c r="G18" s="38"/>
      <c r="H18" s="40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</row>
    <row r="19" spans="1:29" x14ac:dyDescent="0.2">
      <c r="C19" s="38"/>
      <c r="D19" s="38"/>
      <c r="E19" s="38"/>
      <c r="F19" s="38"/>
      <c r="G19" s="38"/>
      <c r="H19" s="40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</row>
    <row r="20" spans="1:29" ht="15" x14ac:dyDescent="0.25">
      <c r="A20" s="36" t="s">
        <v>16</v>
      </c>
      <c r="C20" s="38"/>
      <c r="D20" s="38"/>
      <c r="E20" s="38"/>
      <c r="F20" s="38"/>
      <c r="G20" s="38"/>
      <c r="H20" s="40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</row>
    <row r="21" spans="1:29" x14ac:dyDescent="0.2">
      <c r="A21" s="27" t="s">
        <v>13</v>
      </c>
      <c r="C21" s="38">
        <v>800000</v>
      </c>
      <c r="D21" s="38"/>
      <c r="E21" s="38">
        <v>1000000</v>
      </c>
      <c r="F21" s="38"/>
      <c r="G21" s="38">
        <f>I17+C24</f>
        <v>1116949.21</v>
      </c>
      <c r="H21" s="40">
        <v>340051.89</v>
      </c>
      <c r="I21" s="40">
        <f>G21-H21</f>
        <v>776897.32</v>
      </c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</row>
    <row r="22" spans="1:29" x14ac:dyDescent="0.2">
      <c r="A22" s="27" t="s">
        <v>14</v>
      </c>
      <c r="C22" s="38">
        <v>-237788</v>
      </c>
      <c r="D22" s="38"/>
      <c r="E22" s="38"/>
      <c r="F22" s="38"/>
      <c r="G22" s="38"/>
      <c r="H22" s="40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</row>
    <row r="23" spans="1:29" x14ac:dyDescent="0.2">
      <c r="A23" s="27" t="s">
        <v>17</v>
      </c>
      <c r="C23" s="38">
        <v>979718</v>
      </c>
      <c r="D23" s="38"/>
      <c r="E23" s="38"/>
      <c r="F23" s="38"/>
      <c r="G23" s="38"/>
      <c r="H23" s="40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</row>
    <row r="24" spans="1:29" x14ac:dyDescent="0.2">
      <c r="A24" s="27" t="s">
        <v>10</v>
      </c>
      <c r="C24" s="37">
        <f>E21-C21-C22-C23</f>
        <v>-541930</v>
      </c>
      <c r="D24" s="38"/>
      <c r="E24" s="38"/>
      <c r="F24" s="38"/>
      <c r="G24" s="38"/>
      <c r="H24" s="40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</row>
    <row r="25" spans="1:29" x14ac:dyDescent="0.2">
      <c r="C25" s="38"/>
      <c r="D25" s="38"/>
      <c r="E25" s="38"/>
      <c r="F25" s="38"/>
      <c r="G25" s="38"/>
      <c r="H25" s="40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</row>
    <row r="26" spans="1:29" ht="15" x14ac:dyDescent="0.25">
      <c r="A26" s="36" t="s">
        <v>18</v>
      </c>
      <c r="C26" s="38"/>
      <c r="D26" s="38"/>
      <c r="E26" s="38"/>
      <c r="F26" s="38"/>
      <c r="G26" s="38"/>
      <c r="H26" s="40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</row>
    <row r="27" spans="1:29" x14ac:dyDescent="0.2">
      <c r="A27" s="27" t="s">
        <v>19</v>
      </c>
      <c r="C27" s="38">
        <v>250250</v>
      </c>
      <c r="D27" s="38"/>
      <c r="E27" s="38">
        <v>750000</v>
      </c>
      <c r="F27" s="38"/>
      <c r="G27" s="38">
        <f>I21+C32</f>
        <v>344647.31999999995</v>
      </c>
      <c r="H27" s="40">
        <v>237662.56</v>
      </c>
      <c r="I27" s="40">
        <f>G27-H27</f>
        <v>106984.75999999995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</row>
    <row r="28" spans="1:29" x14ac:dyDescent="0.2">
      <c r="A28" s="27" t="s">
        <v>20</v>
      </c>
      <c r="C28" s="38">
        <v>262500</v>
      </c>
      <c r="D28" s="38"/>
      <c r="E28" s="38"/>
      <c r="F28" s="38"/>
      <c r="G28" s="38"/>
      <c r="H28" s="40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</row>
    <row r="29" spans="1:29" x14ac:dyDescent="0.2">
      <c r="A29" s="27" t="s">
        <v>21</v>
      </c>
      <c r="C29" s="38">
        <v>202500</v>
      </c>
      <c r="D29" s="38"/>
      <c r="E29" s="38"/>
      <c r="F29" s="38"/>
      <c r="G29" s="38"/>
      <c r="H29" s="40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</row>
    <row r="30" spans="1:29" x14ac:dyDescent="0.2">
      <c r="A30" s="27" t="s">
        <v>22</v>
      </c>
      <c r="C30" s="38">
        <v>172500</v>
      </c>
      <c r="D30" s="38"/>
      <c r="E30" s="38"/>
      <c r="F30" s="38"/>
      <c r="G30" s="38"/>
      <c r="H30" s="40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</row>
    <row r="31" spans="1:29" x14ac:dyDescent="0.2">
      <c r="A31" s="27" t="s">
        <v>23</v>
      </c>
      <c r="C31" s="38">
        <v>294500</v>
      </c>
      <c r="D31" s="38"/>
      <c r="E31" s="38"/>
      <c r="F31" s="38"/>
      <c r="G31" s="38"/>
      <c r="H31" s="40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</row>
    <row r="32" spans="1:29" x14ac:dyDescent="0.2">
      <c r="A32" s="27" t="s">
        <v>10</v>
      </c>
      <c r="C32" s="37">
        <f>E27-C27-C28-C29-C30-C31</f>
        <v>-432250</v>
      </c>
      <c r="D32" s="38"/>
      <c r="E32" s="38"/>
      <c r="F32" s="38"/>
      <c r="G32" s="38"/>
      <c r="H32" s="40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</row>
    <row r="33" spans="1:21" x14ac:dyDescent="0.2">
      <c r="C33" s="38"/>
      <c r="D33" s="38"/>
      <c r="E33" s="38"/>
      <c r="F33" s="38"/>
      <c r="G33" s="38"/>
      <c r="H33" s="40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</row>
    <row r="34" spans="1:21" ht="15" x14ac:dyDescent="0.25">
      <c r="A34" s="36" t="s">
        <v>24</v>
      </c>
      <c r="C34" s="38"/>
      <c r="D34" s="38"/>
      <c r="E34" s="38"/>
      <c r="F34" s="38"/>
      <c r="G34" s="38"/>
      <c r="H34" s="40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</row>
    <row r="35" spans="1:21" x14ac:dyDescent="0.2">
      <c r="A35" s="27" t="s">
        <v>19</v>
      </c>
      <c r="C35" s="38">
        <v>-74750</v>
      </c>
      <c r="D35" s="38"/>
      <c r="E35" s="38">
        <v>750000</v>
      </c>
      <c r="F35" s="38"/>
      <c r="G35" s="38">
        <f>I27+C46</f>
        <v>753179.76</v>
      </c>
      <c r="H35" s="40">
        <v>195952.66</v>
      </c>
      <c r="I35" s="40">
        <f>G35-H35</f>
        <v>557227.1</v>
      </c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</row>
    <row r="36" spans="1:21" x14ac:dyDescent="0.2">
      <c r="A36" s="27" t="s">
        <v>13</v>
      </c>
      <c r="C36" s="38">
        <v>-398132</v>
      </c>
      <c r="D36" s="38"/>
      <c r="E36" s="38"/>
      <c r="F36" s="38"/>
      <c r="G36" s="38"/>
      <c r="H36" s="40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</row>
    <row r="37" spans="1:21" x14ac:dyDescent="0.2">
      <c r="A37" s="27" t="s">
        <v>17</v>
      </c>
      <c r="C37" s="38">
        <v>-491393</v>
      </c>
      <c r="D37" s="38"/>
      <c r="E37" s="38"/>
      <c r="F37" s="38"/>
      <c r="G37" s="38"/>
      <c r="H37" s="40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</row>
    <row r="38" spans="1:21" x14ac:dyDescent="0.2">
      <c r="A38" s="27" t="s">
        <v>20</v>
      </c>
      <c r="C38" s="38">
        <v>-155937</v>
      </c>
      <c r="D38" s="38"/>
      <c r="E38" s="38"/>
      <c r="F38" s="38"/>
      <c r="G38" s="38"/>
      <c r="H38" s="40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</row>
    <row r="39" spans="1:21" x14ac:dyDescent="0.2">
      <c r="A39" s="27" t="s">
        <v>21</v>
      </c>
      <c r="C39" s="38">
        <v>1191017</v>
      </c>
      <c r="D39" s="38"/>
      <c r="E39" s="38"/>
      <c r="F39" s="38"/>
      <c r="G39" s="38"/>
      <c r="H39" s="40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</row>
    <row r="40" spans="1:21" x14ac:dyDescent="0.2">
      <c r="A40" s="27" t="s">
        <v>22</v>
      </c>
      <c r="C40" s="38">
        <v>-22500</v>
      </c>
      <c r="D40" s="38"/>
      <c r="E40" s="38"/>
      <c r="F40" s="38"/>
      <c r="G40" s="38"/>
      <c r="H40" s="40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</row>
    <row r="41" spans="1:21" x14ac:dyDescent="0.2">
      <c r="A41" s="27" t="s">
        <v>25</v>
      </c>
      <c r="C41" s="38">
        <v>-144500</v>
      </c>
      <c r="D41" s="38"/>
      <c r="E41" s="38"/>
      <c r="F41" s="38"/>
      <c r="G41" s="38"/>
      <c r="H41" s="40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</row>
    <row r="42" spans="1:21" x14ac:dyDescent="0.2">
      <c r="A42" s="27" t="s">
        <v>26</v>
      </c>
      <c r="C42" s="38">
        <v>50000</v>
      </c>
      <c r="D42" s="38"/>
      <c r="E42" s="38"/>
      <c r="F42" s="38"/>
      <c r="G42" s="38"/>
      <c r="H42" s="40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</row>
    <row r="43" spans="1:21" x14ac:dyDescent="0.2">
      <c r="A43" s="27" t="s">
        <v>27</v>
      </c>
      <c r="C43" s="38">
        <v>50000</v>
      </c>
      <c r="D43" s="38"/>
      <c r="E43" s="38"/>
      <c r="F43" s="38"/>
      <c r="G43" s="38"/>
      <c r="H43" s="40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</row>
    <row r="44" spans="1:21" x14ac:dyDescent="0.2">
      <c r="A44" s="27" t="s">
        <v>28</v>
      </c>
      <c r="C44" s="38">
        <v>50000</v>
      </c>
      <c r="D44" s="38"/>
      <c r="E44" s="38"/>
      <c r="F44" s="38"/>
      <c r="G44" s="38"/>
      <c r="H44" s="40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</row>
    <row r="45" spans="1:21" x14ac:dyDescent="0.2">
      <c r="A45" s="27" t="s">
        <v>29</v>
      </c>
      <c r="C45" s="38">
        <v>50000</v>
      </c>
      <c r="D45" s="38"/>
      <c r="E45" s="38"/>
      <c r="F45" s="38"/>
      <c r="G45" s="38"/>
      <c r="H45" s="40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</row>
    <row r="46" spans="1:21" x14ac:dyDescent="0.2">
      <c r="A46" s="27" t="s">
        <v>10</v>
      </c>
      <c r="C46" s="37">
        <f>E35-C35-C36-C37-C38-C39-C40-C41-C42-C43-C44-C45</f>
        <v>646195</v>
      </c>
      <c r="D46" s="38"/>
      <c r="E46" s="38"/>
      <c r="F46" s="38"/>
      <c r="G46" s="38"/>
      <c r="H46" s="40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</row>
    <row r="47" spans="1:21" x14ac:dyDescent="0.2">
      <c r="C47" s="38"/>
      <c r="D47" s="38"/>
      <c r="E47" s="38"/>
      <c r="F47" s="38"/>
      <c r="G47" s="38"/>
      <c r="H47" s="40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</row>
    <row r="48" spans="1:21" ht="15" x14ac:dyDescent="0.25">
      <c r="A48" s="36" t="s">
        <v>30</v>
      </c>
      <c r="C48" s="38"/>
      <c r="D48" s="38"/>
      <c r="E48" s="38"/>
      <c r="F48" s="38"/>
      <c r="G48" s="38"/>
      <c r="H48" s="40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</row>
    <row r="49" spans="1:21" x14ac:dyDescent="0.2">
      <c r="A49" s="27" t="s">
        <v>19</v>
      </c>
      <c r="C49" s="38">
        <v>2963</v>
      </c>
      <c r="D49" s="38"/>
      <c r="E49" s="38">
        <v>750000</v>
      </c>
      <c r="F49" s="38"/>
      <c r="G49" s="38">
        <f>I35+C54</f>
        <v>565266.1</v>
      </c>
      <c r="H49" s="40">
        <v>179130.83</v>
      </c>
      <c r="I49" s="40">
        <f>G49-H49</f>
        <v>386135.27</v>
      </c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</row>
    <row r="50" spans="1:21" x14ac:dyDescent="0.2">
      <c r="A50" s="27" t="s">
        <v>20</v>
      </c>
      <c r="C50" s="38">
        <v>-100000</v>
      </c>
      <c r="D50" s="38"/>
      <c r="E50" s="38"/>
      <c r="F50" s="38"/>
      <c r="G50" s="38"/>
      <c r="H50" s="40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</row>
    <row r="51" spans="1:21" x14ac:dyDescent="0.2">
      <c r="A51" s="27" t="s">
        <v>21</v>
      </c>
      <c r="C51" s="38">
        <v>67837</v>
      </c>
      <c r="D51" s="38"/>
      <c r="E51" s="38"/>
      <c r="F51" s="38"/>
      <c r="G51" s="38"/>
      <c r="H51" s="40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</row>
    <row r="52" spans="1:21" x14ac:dyDescent="0.2">
      <c r="A52" s="27" t="s">
        <v>22</v>
      </c>
      <c r="C52" s="38">
        <v>761161</v>
      </c>
      <c r="D52" s="38"/>
      <c r="E52" s="38"/>
      <c r="F52" s="38"/>
      <c r="G52" s="38"/>
      <c r="H52" s="40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</row>
    <row r="53" spans="1:21" x14ac:dyDescent="0.2">
      <c r="A53" s="27" t="s">
        <v>28</v>
      </c>
      <c r="C53" s="38">
        <v>10000</v>
      </c>
      <c r="D53" s="38"/>
      <c r="E53" s="38"/>
      <c r="F53" s="38"/>
      <c r="G53" s="38"/>
      <c r="H53" s="40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</row>
    <row r="54" spans="1:21" x14ac:dyDescent="0.2">
      <c r="A54" s="27" t="s">
        <v>10</v>
      </c>
      <c r="C54" s="37">
        <f>E49-C49-C50-C51-C52-C53</f>
        <v>8039</v>
      </c>
      <c r="D54" s="38"/>
      <c r="E54" s="38"/>
      <c r="F54" s="38"/>
      <c r="G54" s="38"/>
      <c r="H54" s="40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</row>
    <row r="55" spans="1:21" x14ac:dyDescent="0.2">
      <c r="C55" s="38"/>
      <c r="D55" s="38"/>
      <c r="E55" s="38"/>
      <c r="F55" s="38"/>
      <c r="G55" s="38"/>
      <c r="H55" s="40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</row>
    <row r="56" spans="1:21" ht="15" x14ac:dyDescent="0.25">
      <c r="A56" s="36" t="s">
        <v>31</v>
      </c>
      <c r="C56" s="38"/>
      <c r="D56" s="38"/>
      <c r="E56" s="38"/>
      <c r="F56" s="38"/>
      <c r="G56" s="38"/>
      <c r="H56" s="40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</row>
    <row r="57" spans="1:21" x14ac:dyDescent="0.2">
      <c r="A57" s="27" t="s">
        <v>32</v>
      </c>
      <c r="C57" s="38">
        <v>75000</v>
      </c>
      <c r="D57" s="38"/>
      <c r="E57" s="38">
        <v>750000</v>
      </c>
      <c r="F57" s="38"/>
      <c r="G57" s="38">
        <f>I49+C66</f>
        <v>1176135.27</v>
      </c>
      <c r="H57" s="40">
        <v>157329.35</v>
      </c>
      <c r="I57" s="40">
        <f>G57-H57</f>
        <v>1018805.92</v>
      </c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</row>
    <row r="58" spans="1:21" x14ac:dyDescent="0.2">
      <c r="A58" s="27" t="s">
        <v>21</v>
      </c>
      <c r="C58" s="38">
        <v>-900000</v>
      </c>
      <c r="D58" s="38"/>
      <c r="E58" s="38"/>
      <c r="F58" s="38"/>
      <c r="G58" s="38"/>
      <c r="H58" s="40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</row>
    <row r="59" spans="1:21" x14ac:dyDescent="0.2">
      <c r="A59" s="27" t="s">
        <v>22</v>
      </c>
      <c r="C59" s="38">
        <v>400000</v>
      </c>
      <c r="D59" s="38"/>
      <c r="E59" s="38"/>
      <c r="F59" s="38"/>
      <c r="G59" s="38"/>
      <c r="H59" s="40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</row>
    <row r="60" spans="1:21" x14ac:dyDescent="0.2">
      <c r="A60" s="27" t="s">
        <v>33</v>
      </c>
      <c r="C60" s="38">
        <v>-150000</v>
      </c>
      <c r="D60" s="38"/>
      <c r="E60" s="38"/>
      <c r="F60" s="38"/>
      <c r="G60" s="38"/>
      <c r="H60" s="40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</row>
    <row r="61" spans="1:21" x14ac:dyDescent="0.2">
      <c r="A61" s="27" t="s">
        <v>26</v>
      </c>
      <c r="C61" s="38">
        <v>-50000</v>
      </c>
      <c r="D61" s="38"/>
      <c r="E61" s="38"/>
      <c r="F61" s="38"/>
      <c r="G61" s="38"/>
      <c r="H61" s="40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</row>
    <row r="62" spans="1:21" x14ac:dyDescent="0.2">
      <c r="A62" s="27" t="s">
        <v>27</v>
      </c>
      <c r="C62" s="38">
        <v>100000</v>
      </c>
      <c r="D62" s="38"/>
      <c r="E62" s="38"/>
      <c r="F62" s="38"/>
      <c r="G62" s="38"/>
      <c r="H62" s="40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</row>
    <row r="63" spans="1:21" x14ac:dyDescent="0.2">
      <c r="A63" s="27" t="s">
        <v>28</v>
      </c>
      <c r="C63" s="38">
        <v>175000</v>
      </c>
      <c r="D63" s="38"/>
      <c r="E63" s="38"/>
      <c r="F63" s="38"/>
      <c r="G63" s="38"/>
      <c r="H63" s="40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</row>
    <row r="64" spans="1:21" x14ac:dyDescent="0.2">
      <c r="A64" s="27" t="s">
        <v>29</v>
      </c>
      <c r="C64" s="38">
        <v>-50000</v>
      </c>
      <c r="D64" s="38"/>
      <c r="E64" s="38"/>
      <c r="F64" s="38"/>
      <c r="G64" s="38"/>
      <c r="H64" s="40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</row>
    <row r="65" spans="1:21" x14ac:dyDescent="0.2">
      <c r="A65" s="27" t="s">
        <v>34</v>
      </c>
      <c r="C65" s="38">
        <v>360000</v>
      </c>
      <c r="D65" s="38"/>
      <c r="E65" s="38"/>
      <c r="F65" s="38"/>
      <c r="G65" s="38"/>
      <c r="H65" s="40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</row>
    <row r="66" spans="1:21" x14ac:dyDescent="0.2">
      <c r="A66" s="27" t="s">
        <v>10</v>
      </c>
      <c r="C66" s="37">
        <f>E57-C57-C58-C59-C60-C61-C62-C63-C64-C65</f>
        <v>790000</v>
      </c>
      <c r="D66" s="38"/>
      <c r="E66" s="38"/>
      <c r="F66" s="38"/>
      <c r="G66" s="38"/>
      <c r="H66" s="40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</row>
    <row r="67" spans="1:21" x14ac:dyDescent="0.2">
      <c r="C67" s="38"/>
      <c r="D67" s="38"/>
      <c r="E67" s="38"/>
      <c r="F67" s="38"/>
      <c r="G67" s="38"/>
      <c r="H67" s="40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</row>
    <row r="68" spans="1:21" ht="15" x14ac:dyDescent="0.25">
      <c r="A68" s="36" t="s">
        <v>35</v>
      </c>
      <c r="C68" s="38"/>
      <c r="D68" s="38"/>
      <c r="E68" s="38"/>
      <c r="F68" s="38"/>
      <c r="G68" s="38"/>
      <c r="H68" s="40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</row>
    <row r="69" spans="1:21" x14ac:dyDescent="0.2">
      <c r="A69" s="27" t="s">
        <v>36</v>
      </c>
      <c r="C69" s="38">
        <v>25000</v>
      </c>
      <c r="D69" s="38"/>
      <c r="E69" s="38">
        <v>750000</v>
      </c>
      <c r="F69" s="38"/>
      <c r="G69" s="38">
        <f>I57+C71</f>
        <v>1243805.92</v>
      </c>
      <c r="H69" s="40">
        <v>204625.92000000001</v>
      </c>
      <c r="I69" s="40">
        <f>G69-H69</f>
        <v>1039179.9999999999</v>
      </c>
      <c r="J69" s="38"/>
      <c r="K69" s="38"/>
      <c r="L69" s="38"/>
      <c r="M69" s="40"/>
      <c r="N69" s="38"/>
      <c r="O69" s="38"/>
      <c r="P69" s="38"/>
      <c r="Q69" s="38"/>
      <c r="R69" s="38"/>
      <c r="S69" s="38"/>
      <c r="T69" s="38"/>
      <c r="U69" s="38"/>
    </row>
    <row r="70" spans="1:21" x14ac:dyDescent="0.2">
      <c r="A70" s="27" t="s">
        <v>37</v>
      </c>
      <c r="C70" s="38">
        <v>500000</v>
      </c>
      <c r="D70" s="38"/>
      <c r="E70" s="38"/>
      <c r="F70" s="38"/>
      <c r="G70" s="38"/>
      <c r="H70" s="40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</row>
    <row r="71" spans="1:21" x14ac:dyDescent="0.2">
      <c r="A71" s="27" t="s">
        <v>10</v>
      </c>
      <c r="C71" s="37">
        <f>E69-C69-C70</f>
        <v>225000</v>
      </c>
      <c r="D71" s="38"/>
      <c r="E71" s="38"/>
      <c r="F71" s="38"/>
      <c r="G71" s="38"/>
      <c r="H71" s="40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</row>
    <row r="72" spans="1:21" x14ac:dyDescent="0.2">
      <c r="C72" s="38"/>
      <c r="D72" s="38"/>
      <c r="E72" s="38"/>
      <c r="F72" s="38"/>
      <c r="G72" s="38"/>
      <c r="H72" s="40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</row>
    <row r="73" spans="1:21" ht="15" x14ac:dyDescent="0.25">
      <c r="A73" s="36" t="s">
        <v>38</v>
      </c>
      <c r="C73" s="38"/>
      <c r="D73" s="38"/>
      <c r="E73" s="38"/>
      <c r="F73" s="38"/>
      <c r="G73" s="38"/>
      <c r="H73" s="40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</row>
    <row r="74" spans="1:21" x14ac:dyDescent="0.2">
      <c r="A74" s="27" t="s">
        <v>39</v>
      </c>
      <c r="C74" s="38">
        <v>400000</v>
      </c>
      <c r="D74" s="38"/>
      <c r="E74" s="38">
        <v>750000</v>
      </c>
      <c r="F74" s="38"/>
      <c r="G74" s="38">
        <f>I69+C75</f>
        <v>1389180</v>
      </c>
      <c r="H74" s="40">
        <v>271338.39</v>
      </c>
      <c r="I74" s="40">
        <f>G74-H74</f>
        <v>1117841.6099999999</v>
      </c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</row>
    <row r="75" spans="1:21" x14ac:dyDescent="0.2">
      <c r="A75" s="27" t="s">
        <v>10</v>
      </c>
      <c r="C75" s="37">
        <f>E74-C74</f>
        <v>350000</v>
      </c>
      <c r="D75" s="38"/>
      <c r="E75" s="38"/>
      <c r="F75" s="38"/>
      <c r="G75" s="38"/>
      <c r="H75" s="40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</row>
    <row r="76" spans="1:21" x14ac:dyDescent="0.2">
      <c r="C76" s="38"/>
      <c r="D76" s="38"/>
      <c r="E76" s="38"/>
      <c r="F76" s="38"/>
      <c r="G76" s="38"/>
      <c r="H76" s="40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</row>
    <row r="77" spans="1:21" ht="15" x14ac:dyDescent="0.25">
      <c r="A77" s="36" t="s">
        <v>40</v>
      </c>
      <c r="C77" s="38"/>
      <c r="D77" s="38"/>
      <c r="E77" s="38"/>
      <c r="F77" s="38"/>
      <c r="G77" s="38"/>
      <c r="H77" s="40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</row>
    <row r="78" spans="1:21" x14ac:dyDescent="0.2">
      <c r="A78" s="27" t="s">
        <v>41</v>
      </c>
      <c r="C78" s="38">
        <v>1077992</v>
      </c>
      <c r="D78" s="38"/>
      <c r="E78" s="38">
        <v>750000</v>
      </c>
      <c r="F78" s="38"/>
      <c r="G78" s="38">
        <f>I74+C85</f>
        <v>402841.60999999987</v>
      </c>
      <c r="H78" s="40"/>
      <c r="I78" s="38"/>
      <c r="J78" s="38" t="s">
        <v>42</v>
      </c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</row>
    <row r="79" spans="1:21" x14ac:dyDescent="0.2">
      <c r="A79" s="27" t="s">
        <v>43</v>
      </c>
      <c r="C79" s="38">
        <v>200000</v>
      </c>
      <c r="D79" s="38"/>
      <c r="E79" s="38"/>
      <c r="F79" s="38"/>
      <c r="G79" s="38"/>
      <c r="H79" s="40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</row>
    <row r="80" spans="1:21" x14ac:dyDescent="0.2">
      <c r="A80" s="27" t="s">
        <v>21</v>
      </c>
      <c r="C80" s="38">
        <v>-80733</v>
      </c>
      <c r="D80" s="38"/>
      <c r="E80" s="38"/>
      <c r="F80" s="38"/>
      <c r="G80" s="38"/>
      <c r="H80" s="40"/>
      <c r="I80" s="38"/>
      <c r="J80" s="38"/>
      <c r="K80" s="38" t="s">
        <v>44</v>
      </c>
      <c r="L80" s="38" t="s">
        <v>45</v>
      </c>
      <c r="M80" s="38"/>
      <c r="N80" s="38"/>
      <c r="O80" s="38"/>
      <c r="P80" s="38"/>
      <c r="Q80" s="38"/>
      <c r="R80" s="38"/>
      <c r="S80" s="38"/>
      <c r="T80" s="38"/>
      <c r="U80" s="38"/>
    </row>
    <row r="81" spans="1:21" x14ac:dyDescent="0.2">
      <c r="A81" s="27" t="s">
        <v>22</v>
      </c>
      <c r="C81" s="38">
        <v>-532439</v>
      </c>
      <c r="D81" s="38"/>
      <c r="E81" s="38"/>
      <c r="F81" s="38"/>
      <c r="G81" s="38"/>
      <c r="H81" s="40"/>
      <c r="I81" s="38"/>
      <c r="J81" s="38"/>
      <c r="K81" s="38">
        <f>C78+C79+C83+C84</f>
        <v>2577992</v>
      </c>
      <c r="L81" s="38">
        <f>C80+C81+C82</f>
        <v>-1112992</v>
      </c>
      <c r="M81" s="38">
        <f>K81+L81</f>
        <v>1465000</v>
      </c>
      <c r="N81" s="38">
        <v>750000</v>
      </c>
      <c r="O81" s="38">
        <f>M81-N81</f>
        <v>715000</v>
      </c>
      <c r="P81" s="38"/>
      <c r="Q81" s="38"/>
      <c r="R81" s="38"/>
      <c r="S81" s="38"/>
      <c r="T81" s="38"/>
      <c r="U81" s="38"/>
    </row>
    <row r="82" spans="1:21" x14ac:dyDescent="0.2">
      <c r="A82" s="27" t="s">
        <v>46</v>
      </c>
      <c r="C82" s="38">
        <v>-499820</v>
      </c>
      <c r="D82" s="38"/>
      <c r="E82" s="38"/>
      <c r="F82" s="38"/>
      <c r="G82" s="38"/>
      <c r="H82" s="40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</row>
    <row r="83" spans="1:21" x14ac:dyDescent="0.2">
      <c r="A83" s="27" t="s">
        <v>47</v>
      </c>
      <c r="C83" s="38">
        <v>300000</v>
      </c>
      <c r="D83" s="38"/>
      <c r="E83" s="38"/>
      <c r="F83" s="38"/>
      <c r="G83" s="38"/>
      <c r="H83" s="40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</row>
    <row r="84" spans="1:21" x14ac:dyDescent="0.2">
      <c r="A84" s="27" t="s">
        <v>48</v>
      </c>
      <c r="C84" s="38">
        <v>1000000</v>
      </c>
      <c r="D84" s="38"/>
      <c r="E84" s="38"/>
      <c r="F84" s="38"/>
      <c r="G84" s="38"/>
      <c r="H84" s="40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</row>
    <row r="85" spans="1:21" x14ac:dyDescent="0.2">
      <c r="A85" s="27" t="s">
        <v>10</v>
      </c>
      <c r="C85" s="38">
        <v>-715000</v>
      </c>
      <c r="D85" s="38"/>
      <c r="E85" s="38"/>
      <c r="F85" s="38"/>
      <c r="G85" s="38"/>
      <c r="H85" s="40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</row>
    <row r="86" spans="1:21" x14ac:dyDescent="0.2">
      <c r="C86" s="38"/>
      <c r="D86" s="38"/>
      <c r="E86" s="38"/>
      <c r="F86" s="38"/>
      <c r="G86" s="38"/>
      <c r="H86" s="40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</row>
    <row r="87" spans="1:21" x14ac:dyDescent="0.2">
      <c r="C87" s="38"/>
      <c r="D87" s="38"/>
      <c r="E87" s="38"/>
      <c r="F87" s="38"/>
      <c r="G87" s="38"/>
      <c r="H87" s="40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</row>
    <row r="88" spans="1:21" x14ac:dyDescent="0.2">
      <c r="C88" s="38"/>
      <c r="D88" s="38"/>
      <c r="E88" s="38"/>
      <c r="F88" s="38"/>
      <c r="G88" s="38"/>
      <c r="H88" s="40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</row>
    <row r="89" spans="1:21" x14ac:dyDescent="0.2">
      <c r="C89" s="37">
        <f>C6+C9+C14+C18+C24+C32+C46+C54+C66+C71+C75+C85</f>
        <v>2827453</v>
      </c>
      <c r="D89" s="38"/>
      <c r="E89" s="38"/>
      <c r="F89" s="38"/>
      <c r="G89" s="38"/>
      <c r="H89" s="40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</row>
    <row r="90" spans="1:21" x14ac:dyDescent="0.2">
      <c r="C90" s="38"/>
      <c r="D90" s="38"/>
      <c r="E90" s="38"/>
      <c r="F90" s="38"/>
      <c r="G90" s="38"/>
      <c r="H90" s="40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</row>
    <row r="91" spans="1:21" x14ac:dyDescent="0.2">
      <c r="C91" s="38"/>
      <c r="D91" s="38"/>
      <c r="E91" s="38"/>
      <c r="F91" s="38"/>
      <c r="G91" s="38"/>
      <c r="H91" s="40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</row>
    <row r="92" spans="1:21" x14ac:dyDescent="0.2">
      <c r="C92" s="38"/>
      <c r="D92" s="38"/>
      <c r="E92" s="38"/>
      <c r="F92" s="38"/>
      <c r="G92" s="38"/>
      <c r="H92" s="40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</row>
    <row r="93" spans="1:21" x14ac:dyDescent="0.2"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</row>
    <row r="94" spans="1:21" x14ac:dyDescent="0.2"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</row>
    <row r="95" spans="1:21" x14ac:dyDescent="0.2"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</row>
    <row r="96" spans="1:21" x14ac:dyDescent="0.2"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</row>
    <row r="97" spans="3:21" x14ac:dyDescent="0.2"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</row>
    <row r="98" spans="3:21" x14ac:dyDescent="0.2"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</row>
    <row r="99" spans="3:21" x14ac:dyDescent="0.2"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</row>
    <row r="100" spans="3:21" x14ac:dyDescent="0.2"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</row>
    <row r="101" spans="3:21" x14ac:dyDescent="0.2"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</row>
    <row r="102" spans="3:21" x14ac:dyDescent="0.2"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</row>
    <row r="103" spans="3:21" x14ac:dyDescent="0.2"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</row>
    <row r="104" spans="3:21" x14ac:dyDescent="0.2"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</row>
    <row r="105" spans="3:21" x14ac:dyDescent="0.2"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</row>
    <row r="106" spans="3:21" x14ac:dyDescent="0.2"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</row>
    <row r="107" spans="3:21" x14ac:dyDescent="0.2"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</row>
    <row r="108" spans="3:21" x14ac:dyDescent="0.2"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</row>
    <row r="109" spans="3:21" x14ac:dyDescent="0.2"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</row>
    <row r="110" spans="3:21" x14ac:dyDescent="0.2"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</row>
    <row r="111" spans="3:21" x14ac:dyDescent="0.2"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</row>
    <row r="112" spans="3:21" x14ac:dyDescent="0.2"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</row>
    <row r="113" spans="3:21" x14ac:dyDescent="0.2"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</row>
    <row r="114" spans="3:21" x14ac:dyDescent="0.2"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</row>
    <row r="115" spans="3:21" x14ac:dyDescent="0.2"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</row>
    <row r="116" spans="3:21" x14ac:dyDescent="0.2"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</row>
    <row r="117" spans="3:21" x14ac:dyDescent="0.2"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</row>
    <row r="118" spans="3:21" x14ac:dyDescent="0.2"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</row>
    <row r="119" spans="3:21" x14ac:dyDescent="0.2"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</row>
    <row r="120" spans="3:21" x14ac:dyDescent="0.2"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</row>
    <row r="121" spans="3:21" x14ac:dyDescent="0.2"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</row>
    <row r="122" spans="3:21" x14ac:dyDescent="0.2"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</row>
    <row r="123" spans="3:21" x14ac:dyDescent="0.2"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</row>
    <row r="124" spans="3:21" x14ac:dyDescent="0.2"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</row>
    <row r="125" spans="3:21" x14ac:dyDescent="0.2"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</row>
    <row r="126" spans="3:21" x14ac:dyDescent="0.2"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</row>
    <row r="127" spans="3:21" x14ac:dyDescent="0.2"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</row>
    <row r="128" spans="3:21" x14ac:dyDescent="0.2"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</row>
    <row r="129" spans="3:21" x14ac:dyDescent="0.2"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</row>
    <row r="130" spans="3:21" x14ac:dyDescent="0.2"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</row>
    <row r="131" spans="3:21" x14ac:dyDescent="0.2"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</row>
    <row r="132" spans="3:21" x14ac:dyDescent="0.2"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</row>
    <row r="133" spans="3:21" x14ac:dyDescent="0.2"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</row>
    <row r="134" spans="3:21" x14ac:dyDescent="0.2"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</row>
    <row r="135" spans="3:21" x14ac:dyDescent="0.2"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</row>
    <row r="136" spans="3:21" x14ac:dyDescent="0.2"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</row>
    <row r="137" spans="3:21" x14ac:dyDescent="0.2"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</row>
    <row r="138" spans="3:21" x14ac:dyDescent="0.2"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</row>
    <row r="139" spans="3:21" x14ac:dyDescent="0.2"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</row>
    <row r="140" spans="3:21" x14ac:dyDescent="0.2"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</row>
    <row r="141" spans="3:21" x14ac:dyDescent="0.2"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</row>
    <row r="142" spans="3:21" x14ac:dyDescent="0.2"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</row>
    <row r="143" spans="3:21" x14ac:dyDescent="0.2"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</row>
    <row r="144" spans="3:21" x14ac:dyDescent="0.2"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</row>
    <row r="145" spans="3:21" x14ac:dyDescent="0.2"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</row>
    <row r="146" spans="3:21" x14ac:dyDescent="0.2"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</row>
    <row r="147" spans="3:21" x14ac:dyDescent="0.2"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</row>
    <row r="148" spans="3:21" x14ac:dyDescent="0.2"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</row>
    <row r="149" spans="3:21" x14ac:dyDescent="0.2"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</row>
    <row r="150" spans="3:21" x14ac:dyDescent="0.2"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</row>
    <row r="151" spans="3:21" x14ac:dyDescent="0.2"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</row>
    <row r="152" spans="3:21" x14ac:dyDescent="0.2"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</row>
    <row r="153" spans="3:21" x14ac:dyDescent="0.2"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</row>
    <row r="154" spans="3:21" x14ac:dyDescent="0.2"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</row>
    <row r="155" spans="3:21" x14ac:dyDescent="0.2"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</row>
    <row r="156" spans="3:21" x14ac:dyDescent="0.2"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</row>
    <row r="157" spans="3:21" x14ac:dyDescent="0.2"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</row>
    <row r="158" spans="3:21" x14ac:dyDescent="0.2"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</row>
    <row r="159" spans="3:21" x14ac:dyDescent="0.2"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</row>
    <row r="160" spans="3:21" x14ac:dyDescent="0.2"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</row>
    <row r="161" spans="3:21" x14ac:dyDescent="0.2"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</row>
    <row r="162" spans="3:21" x14ac:dyDescent="0.2"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</row>
    <row r="163" spans="3:21" x14ac:dyDescent="0.2"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</row>
    <row r="164" spans="3:21" x14ac:dyDescent="0.2"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</row>
    <row r="165" spans="3:21" x14ac:dyDescent="0.2"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</row>
    <row r="166" spans="3:21" x14ac:dyDescent="0.2"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</row>
    <row r="167" spans="3:21" x14ac:dyDescent="0.2"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</row>
    <row r="168" spans="3:21" x14ac:dyDescent="0.2"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</row>
    <row r="169" spans="3:21" x14ac:dyDescent="0.2"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</row>
    <row r="170" spans="3:21" x14ac:dyDescent="0.2"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</row>
    <row r="171" spans="3:21" x14ac:dyDescent="0.2"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</row>
    <row r="172" spans="3:21" x14ac:dyDescent="0.2"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</row>
    <row r="173" spans="3:21" x14ac:dyDescent="0.2"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</row>
    <row r="174" spans="3:21" x14ac:dyDescent="0.2"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</row>
    <row r="175" spans="3:21" x14ac:dyDescent="0.2"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</row>
    <row r="176" spans="3:21" x14ac:dyDescent="0.2"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</row>
    <row r="177" spans="3:21" x14ac:dyDescent="0.2"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</row>
    <row r="178" spans="3:21" x14ac:dyDescent="0.2"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</row>
    <row r="179" spans="3:21" x14ac:dyDescent="0.2"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</row>
    <row r="180" spans="3:21" x14ac:dyDescent="0.2"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</row>
    <row r="181" spans="3:21" x14ac:dyDescent="0.2"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</row>
    <row r="182" spans="3:21" x14ac:dyDescent="0.2"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</row>
    <row r="183" spans="3:21" x14ac:dyDescent="0.2"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</row>
    <row r="184" spans="3:21" x14ac:dyDescent="0.2"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</row>
    <row r="185" spans="3:21" x14ac:dyDescent="0.2"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</row>
    <row r="186" spans="3:21" x14ac:dyDescent="0.2"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</row>
    <row r="187" spans="3:21" x14ac:dyDescent="0.2"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</row>
    <row r="188" spans="3:21" x14ac:dyDescent="0.2"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</row>
    <row r="189" spans="3:21" x14ac:dyDescent="0.2"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</row>
    <row r="190" spans="3:21" x14ac:dyDescent="0.2"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</row>
    <row r="191" spans="3:21" x14ac:dyDescent="0.2"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</row>
    <row r="192" spans="3:21" x14ac:dyDescent="0.2"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</row>
    <row r="193" spans="3:21" x14ac:dyDescent="0.2"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</row>
    <row r="194" spans="3:21" x14ac:dyDescent="0.2"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</row>
    <row r="195" spans="3:21" x14ac:dyDescent="0.2"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</row>
    <row r="196" spans="3:21" x14ac:dyDescent="0.2"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</row>
    <row r="197" spans="3:21" x14ac:dyDescent="0.2"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</row>
    <row r="198" spans="3:21" x14ac:dyDescent="0.2"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</row>
    <row r="199" spans="3:21" x14ac:dyDescent="0.2"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</row>
    <row r="200" spans="3:21" x14ac:dyDescent="0.2"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</row>
    <row r="201" spans="3:21" x14ac:dyDescent="0.2"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</row>
    <row r="202" spans="3:21" x14ac:dyDescent="0.2"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</row>
    <row r="203" spans="3:21" x14ac:dyDescent="0.2"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</row>
    <row r="204" spans="3:21" x14ac:dyDescent="0.2"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</row>
    <row r="205" spans="3:21" x14ac:dyDescent="0.2"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</row>
    <row r="206" spans="3:21" x14ac:dyDescent="0.2"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</row>
    <row r="207" spans="3:21" x14ac:dyDescent="0.2"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</row>
    <row r="208" spans="3:21" x14ac:dyDescent="0.2"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</row>
    <row r="209" spans="3:21" x14ac:dyDescent="0.2"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</row>
    <row r="210" spans="3:21" x14ac:dyDescent="0.2"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</row>
    <row r="211" spans="3:21" x14ac:dyDescent="0.2"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</row>
    <row r="212" spans="3:21" x14ac:dyDescent="0.2"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</row>
    <row r="213" spans="3:21" x14ac:dyDescent="0.2"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</row>
    <row r="214" spans="3:21" x14ac:dyDescent="0.2"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</row>
    <row r="215" spans="3:21" x14ac:dyDescent="0.2"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</row>
    <row r="216" spans="3:21" x14ac:dyDescent="0.2"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</row>
    <row r="217" spans="3:21" x14ac:dyDescent="0.2"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</row>
    <row r="218" spans="3:21" x14ac:dyDescent="0.2"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</row>
    <row r="219" spans="3:21" x14ac:dyDescent="0.2"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</row>
    <row r="220" spans="3:21" x14ac:dyDescent="0.2"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</row>
    <row r="221" spans="3:21" x14ac:dyDescent="0.2"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</row>
    <row r="222" spans="3:21" x14ac:dyDescent="0.2"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</row>
    <row r="223" spans="3:21" x14ac:dyDescent="0.2"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</row>
    <row r="224" spans="3:21" x14ac:dyDescent="0.2"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</row>
    <row r="225" spans="3:21" x14ac:dyDescent="0.2"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</row>
    <row r="226" spans="3:21" x14ac:dyDescent="0.2"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</row>
    <row r="227" spans="3:21" x14ac:dyDescent="0.2"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</row>
    <row r="228" spans="3:21" x14ac:dyDescent="0.2"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</row>
    <row r="229" spans="3:21" x14ac:dyDescent="0.2"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</row>
    <row r="230" spans="3:21" x14ac:dyDescent="0.2"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</row>
    <row r="231" spans="3:21" x14ac:dyDescent="0.2"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</row>
    <row r="232" spans="3:21" x14ac:dyDescent="0.2"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</row>
    <row r="233" spans="3:21" x14ac:dyDescent="0.2"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</row>
    <row r="234" spans="3:21" x14ac:dyDescent="0.2"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</row>
    <row r="235" spans="3:21" x14ac:dyDescent="0.2"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</row>
    <row r="236" spans="3:21" x14ac:dyDescent="0.2"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</row>
    <row r="237" spans="3:21" x14ac:dyDescent="0.2"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</row>
    <row r="238" spans="3:21" x14ac:dyDescent="0.2"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</row>
    <row r="239" spans="3:21" x14ac:dyDescent="0.2"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</row>
    <row r="240" spans="3:21" x14ac:dyDescent="0.2"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</row>
    <row r="241" spans="3:21" x14ac:dyDescent="0.2"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</row>
    <row r="242" spans="3:21" x14ac:dyDescent="0.2"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</row>
    <row r="243" spans="3:21" x14ac:dyDescent="0.2"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</row>
    <row r="244" spans="3:21" x14ac:dyDescent="0.2"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</row>
    <row r="245" spans="3:21" x14ac:dyDescent="0.2"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</row>
    <row r="246" spans="3:21" x14ac:dyDescent="0.2"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</row>
    <row r="247" spans="3:21" x14ac:dyDescent="0.2"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</row>
    <row r="248" spans="3:21" x14ac:dyDescent="0.2"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</row>
    <row r="249" spans="3:21" x14ac:dyDescent="0.2"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</row>
    <row r="250" spans="3:21" x14ac:dyDescent="0.2"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</row>
    <row r="251" spans="3:21" x14ac:dyDescent="0.2"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</row>
    <row r="252" spans="3:21" x14ac:dyDescent="0.2"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</row>
    <row r="253" spans="3:21" x14ac:dyDescent="0.2"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</row>
    <row r="254" spans="3:21" x14ac:dyDescent="0.2"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</row>
    <row r="255" spans="3:21" x14ac:dyDescent="0.2"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</row>
    <row r="256" spans="3:21" x14ac:dyDescent="0.2"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</row>
    <row r="257" spans="3:21" x14ac:dyDescent="0.2"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</row>
    <row r="258" spans="3:21" x14ac:dyDescent="0.2"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</row>
    <row r="259" spans="3:21" x14ac:dyDescent="0.2"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</row>
    <row r="260" spans="3:21" x14ac:dyDescent="0.2"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</row>
    <row r="261" spans="3:21" x14ac:dyDescent="0.2"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</row>
    <row r="262" spans="3:21" x14ac:dyDescent="0.2"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</row>
    <row r="263" spans="3:21" x14ac:dyDescent="0.2"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</row>
    <row r="264" spans="3:21" x14ac:dyDescent="0.2"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</row>
    <row r="265" spans="3:21" x14ac:dyDescent="0.2"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</row>
    <row r="266" spans="3:21" x14ac:dyDescent="0.2"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</row>
    <row r="267" spans="3:21" x14ac:dyDescent="0.2"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</row>
    <row r="268" spans="3:21" x14ac:dyDescent="0.2"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</row>
    <row r="269" spans="3:21" x14ac:dyDescent="0.2"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</row>
    <row r="270" spans="3:21" x14ac:dyDescent="0.2"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</row>
    <row r="271" spans="3:21" x14ac:dyDescent="0.2"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</row>
    <row r="272" spans="3:21" x14ac:dyDescent="0.2"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</row>
    <row r="273" spans="3:21" x14ac:dyDescent="0.2"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</row>
    <row r="274" spans="3:21" x14ac:dyDescent="0.2"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</row>
    <row r="275" spans="3:21" x14ac:dyDescent="0.2"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</row>
    <row r="276" spans="3:21" x14ac:dyDescent="0.2"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</row>
    <row r="277" spans="3:21" x14ac:dyDescent="0.2"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</row>
    <row r="278" spans="3:21" x14ac:dyDescent="0.2"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</row>
    <row r="279" spans="3:21" x14ac:dyDescent="0.2"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</row>
    <row r="280" spans="3:21" x14ac:dyDescent="0.2"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</row>
    <row r="281" spans="3:21" x14ac:dyDescent="0.2"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</row>
    <row r="282" spans="3:21" x14ac:dyDescent="0.2"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</row>
    <row r="283" spans="3:21" x14ac:dyDescent="0.2"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</row>
    <row r="284" spans="3:21" x14ac:dyDescent="0.2"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</row>
    <row r="285" spans="3:21" x14ac:dyDescent="0.2"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</row>
    <row r="286" spans="3:21" x14ac:dyDescent="0.2"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</row>
    <row r="287" spans="3:21" x14ac:dyDescent="0.2"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</row>
    <row r="288" spans="3:21" x14ac:dyDescent="0.2"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</row>
    <row r="289" spans="3:21" x14ac:dyDescent="0.2"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</row>
    <row r="290" spans="3:21" x14ac:dyDescent="0.2"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</row>
    <row r="291" spans="3:21" x14ac:dyDescent="0.2"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</row>
    <row r="292" spans="3:21" x14ac:dyDescent="0.2"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</row>
    <row r="293" spans="3:21" x14ac:dyDescent="0.2"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</row>
    <row r="294" spans="3:21" x14ac:dyDescent="0.2"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</row>
    <row r="295" spans="3:21" x14ac:dyDescent="0.2"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</row>
    <row r="296" spans="3:21" x14ac:dyDescent="0.2"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</row>
    <row r="297" spans="3:21" x14ac:dyDescent="0.2"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</row>
    <row r="298" spans="3:21" x14ac:dyDescent="0.2"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</row>
    <row r="299" spans="3:21" x14ac:dyDescent="0.2"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</row>
    <row r="300" spans="3:21" x14ac:dyDescent="0.2"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</row>
    <row r="301" spans="3:21" x14ac:dyDescent="0.2"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</row>
    <row r="302" spans="3:21" x14ac:dyDescent="0.2"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</row>
    <row r="303" spans="3:21" x14ac:dyDescent="0.2"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</row>
    <row r="304" spans="3:21" x14ac:dyDescent="0.2"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</row>
    <row r="305" spans="3:21" x14ac:dyDescent="0.2"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</row>
    <row r="306" spans="3:21" x14ac:dyDescent="0.2"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</row>
    <row r="307" spans="3:21" x14ac:dyDescent="0.2"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</row>
    <row r="308" spans="3:21" x14ac:dyDescent="0.2"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</row>
    <row r="309" spans="3:21" x14ac:dyDescent="0.2"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</row>
    <row r="310" spans="3:21" x14ac:dyDescent="0.2"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</row>
    <row r="311" spans="3:21" x14ac:dyDescent="0.2"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</row>
    <row r="312" spans="3:21" x14ac:dyDescent="0.2"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</row>
    <row r="313" spans="3:21" x14ac:dyDescent="0.2"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</row>
    <row r="314" spans="3:21" x14ac:dyDescent="0.2"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</row>
    <row r="315" spans="3:21" x14ac:dyDescent="0.2"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</row>
    <row r="316" spans="3:21" x14ac:dyDescent="0.2"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</row>
    <row r="317" spans="3:21" x14ac:dyDescent="0.2"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</row>
    <row r="318" spans="3:21" x14ac:dyDescent="0.2"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</row>
    <row r="319" spans="3:21" x14ac:dyDescent="0.2"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</row>
    <row r="320" spans="3:21" x14ac:dyDescent="0.2"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</row>
    <row r="321" spans="3:21" x14ac:dyDescent="0.2"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</row>
    <row r="322" spans="3:21" x14ac:dyDescent="0.2"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</row>
    <row r="323" spans="3:21" x14ac:dyDescent="0.2"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</row>
    <row r="324" spans="3:21" x14ac:dyDescent="0.2"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</row>
    <row r="325" spans="3:21" x14ac:dyDescent="0.2"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</row>
    <row r="326" spans="3:21" x14ac:dyDescent="0.2"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</row>
    <row r="327" spans="3:21" x14ac:dyDescent="0.2"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</row>
    <row r="328" spans="3:21" x14ac:dyDescent="0.2"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</row>
    <row r="329" spans="3:21" x14ac:dyDescent="0.2"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</row>
    <row r="330" spans="3:21" x14ac:dyDescent="0.2"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</row>
    <row r="331" spans="3:21" x14ac:dyDescent="0.2"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</row>
    <row r="332" spans="3:21" x14ac:dyDescent="0.2"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</row>
    <row r="333" spans="3:21" x14ac:dyDescent="0.2"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</row>
    <row r="334" spans="3:21" x14ac:dyDescent="0.2"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</row>
    <row r="335" spans="3:21" x14ac:dyDescent="0.2"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</row>
    <row r="336" spans="3:21" x14ac:dyDescent="0.2"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</row>
    <row r="337" spans="3:21" x14ac:dyDescent="0.2"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</row>
    <row r="338" spans="3:21" x14ac:dyDescent="0.2"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</row>
    <row r="339" spans="3:21" x14ac:dyDescent="0.2"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</row>
    <row r="340" spans="3:21" x14ac:dyDescent="0.2"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FINAL FORM</vt:lpstr>
      <vt:lpstr>DATA</vt:lpstr>
      <vt:lpstr>Sheet1</vt:lpstr>
      <vt:lpstr>DATA!Print_Area</vt:lpstr>
      <vt:lpstr>'FINAL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Jackson, Javarious</dc:creator>
  <cp:lastModifiedBy>Smith, Tonia</cp:lastModifiedBy>
  <cp:lastPrinted>2025-02-13T19:30:19Z</cp:lastPrinted>
  <dcterms:created xsi:type="dcterms:W3CDTF">2003-01-30T15:20:11Z</dcterms:created>
  <dcterms:modified xsi:type="dcterms:W3CDTF">2026-02-24T16:21:47Z</dcterms:modified>
</cp:coreProperties>
</file>